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2120" windowHeight="9120" activeTab="0"/>
  </bookViews>
  <sheets>
    <sheet name="Harjoitus 1" sheetId="1" r:id="rId1"/>
    <sheet name="Harjoitus 2" sheetId="2" r:id="rId2"/>
    <sheet name="tyhjä" sheetId="3" r:id="rId3"/>
  </sheets>
  <definedNames/>
  <calcPr fullCalcOnLoad="1"/>
  <pivotCaches>
    <pivotCache cacheId="3" r:id="rId4"/>
  </pivotCaches>
</workbook>
</file>

<file path=xl/sharedStrings.xml><?xml version="1.0" encoding="utf-8"?>
<sst xmlns="http://schemas.openxmlformats.org/spreadsheetml/2006/main" count="111" uniqueCount="95">
  <si>
    <t>sex</t>
  </si>
  <si>
    <t>ikä</t>
  </si>
  <si>
    <t>1. Laske pituuden ja massan keskiarvot ja keskihajonnat</t>
  </si>
  <si>
    <t>nimeä akselit</t>
  </si>
  <si>
    <t>vaihda kuvan symbolit palloiksi ja väri punaiseksi</t>
  </si>
  <si>
    <t>poista taustaväri</t>
  </si>
  <si>
    <t>w, g</t>
  </si>
  <si>
    <t>l, mm</t>
  </si>
  <si>
    <t>4. Tee uusi kuva, jossa x=ln l ja y= ln w</t>
  </si>
  <si>
    <t>2. Tee XY-scatter-kuva, jossa x=pituus ja y=massa</t>
  </si>
  <si>
    <t>Tee kuvaan lineaarinen trendiviiva ja sen yhtälö</t>
  </si>
  <si>
    <t>5. Lisää aineiston yläpuolelle viisi riviä</t>
  </si>
  <si>
    <t>6. Lisää sarakkeen C perään uusi sarake</t>
  </si>
  <si>
    <t>7. Laske aineistosta x=ln l ja y=ln w</t>
  </si>
  <si>
    <t>kulmakerroin "b" soluun D1</t>
  </si>
  <si>
    <t>y-akselin leikkauspiste "a" soluun D2</t>
  </si>
  <si>
    <t xml:space="preserve">8 Laske jokaiselle kalalle </t>
  </si>
  <si>
    <t>pituuden avulla estimoitu massa est.w =exp(a)*l^b</t>
  </si>
  <si>
    <t>pituuden</t>
  </si>
  <si>
    <t>keskiarvo</t>
  </si>
  <si>
    <t>keskihajonta</t>
  </si>
  <si>
    <t>havaintojen määrä</t>
  </si>
  <si>
    <t>ikäryhmittäin ja sukupuolittain</t>
  </si>
  <si>
    <t>Tehdään tälle sivulle edellisen sivun aineistosta pivot-taulu, jossa</t>
  </si>
  <si>
    <t>9. Muuta desimaalierotin pilkuksi/pisteeksi</t>
  </si>
  <si>
    <t>Lisää ne kuvaan, jonka teit kohdassa 2</t>
  </si>
  <si>
    <t>pituus</t>
  </si>
  <si>
    <t>massa</t>
  </si>
  <si>
    <t>sukupuoli</t>
  </si>
  <si>
    <t>age</t>
  </si>
  <si>
    <t>lnl</t>
  </si>
  <si>
    <t>lnw</t>
  </si>
  <si>
    <t>b</t>
  </si>
  <si>
    <t>a</t>
  </si>
  <si>
    <t>ennustettu</t>
  </si>
  <si>
    <t>Grand Total</t>
  </si>
  <si>
    <t>Average of l, mm</t>
  </si>
  <si>
    <t>maalaa massahavainnot</t>
  </si>
  <si>
    <t>klikkaa series</t>
  </si>
  <si>
    <t>klikkaa x-arvojen vieressä olevaa neliötö</t>
  </si>
  <si>
    <t>maalaa pituudet ja palaa</t>
  </si>
  <si>
    <t>next</t>
  </si>
  <si>
    <t>anna akselien nimet</t>
  </si>
  <si>
    <t>tee haluamasi muutokset</t>
  </si>
  <si>
    <t>tee säädöt</t>
  </si>
  <si>
    <t>3. Tee uudet muuttujat ln l ja ln w</t>
  </si>
  <si>
    <t>mene johonkin soluun esim. tässä nyt G8</t>
  </si>
  <si>
    <t>kuten kohdassa 2</t>
  </si>
  <si>
    <t>klikkaa kuvaa</t>
  </si>
  <si>
    <t>kopio normaalisti</t>
  </si>
  <si>
    <t>klikkaa ruutua ja pudota (paste)</t>
  </si>
  <si>
    <t>klikkaa uuden kuvan pisteitä kerran, jolloin näet taulukosta, mistä ne tulevat</t>
  </si>
  <si>
    <t>siirrä valintapalkit halutuille kohdille</t>
  </si>
  <si>
    <t>valitse add trendline</t>
  </si>
  <si>
    <t>valitse lineaarine trendi</t>
  </si>
  <si>
    <t>valitse options</t>
  </si>
  <si>
    <t>ja sieltä display equation ja display R-square</t>
  </si>
  <si>
    <t>klikkaa ensimmäiselle riville</t>
  </si>
  <si>
    <t>klikkaa sarakkeeseen C</t>
  </si>
  <si>
    <t>valitse Insert-&gt;columns tai alt-i-c viisi kertaa</t>
  </si>
  <si>
    <t>valitse Insert-&gt;rows tai alt-i-r viisi kertaa</t>
  </si>
  <si>
    <t>klikkaa solua DI ja kirjoita =slope(valitse y-arvot;valitse x-arvot)</t>
  </si>
  <si>
    <t>klikkaa sloua D2 ja kirjoita =intercept(samoin kuin edellä)</t>
  </si>
  <si>
    <t>klikka sarakkeeseen D ensimmäisen havainnon kohdalle ja kirjoita</t>
  </si>
  <si>
    <t>kirjoita =EXP($D$2)*B8^$D$1</t>
  </si>
  <si>
    <t>huomaa, että soplujen niet voivat olla eri kuin tässä, jos aineistosi on eri paikassa</t>
  </si>
  <si>
    <t>huomaa, että osa sopuvuiittauksista on lukittu klikkaamalla lukittavan sopun nimeä ja painamalla F4, jolloin nimeen ilmestyy dollarimerkit</t>
  </si>
  <si>
    <t>Tools-&gt;Options-&gt;International ja siellä decimal separator</t>
  </si>
  <si>
    <t>Data-&gt;Pivot table…-&gt;Next</t>
  </si>
  <si>
    <t>Data</t>
  </si>
  <si>
    <t>StdDev of l, mm</t>
  </si>
  <si>
    <t>Count of l, mm</t>
  </si>
  <si>
    <t>Total Average of l, mm</t>
  </si>
  <si>
    <t>Total StdDev of l, mm</t>
  </si>
  <si>
    <t>Total Count of l, mm</t>
  </si>
  <si>
    <t>valitse koko data ja datan yläpuolelta otsikot</t>
  </si>
  <si>
    <t xml:space="preserve">palaa takaisin </t>
  </si>
  <si>
    <t xml:space="preserve">Valitse layout ja siellä vedä age kohtaan row ja sex kohtaan column </t>
  </si>
  <si>
    <t xml:space="preserve"> =average(maalaa solut)</t>
  </si>
  <si>
    <t xml:space="preserve"> =stdev(maalaa solut)</t>
  </si>
  <si>
    <t>paina kuvatyökalua</t>
  </si>
  <si>
    <t>valitse x-y (scatter)-&gt; next</t>
  </si>
  <si>
    <t>Finish</t>
  </si>
  <si>
    <t>laskettu pituudsta aineiston alle ks. solu B117</t>
  </si>
  <si>
    <t>näitä voi sitten kopioida "nurkkaneliöstä" vetämällä C-sarakkeeseen</t>
  </si>
  <si>
    <t>kaksoisklikkaa jotakin symboleista vasemmalla hiirinäppäimellä</t>
  </si>
  <si>
    <t>kaksoiklikkaa vasemmalla hiirinäppäimellä taustaa</t>
  </si>
  <si>
    <t>kirjoita: =ln(klikkaa pituutta samalla rivillä solussa B8), enter</t>
  </si>
  <si>
    <t>kopioi viereen ja alas nurkkaneliöstä vetämällä</t>
  </si>
  <si>
    <t>TAI KOPIOI EDELLINEN KUVA UUTEEN PAIKKAAN JA VAIHDA MUUTTUJAT:</t>
  </si>
  <si>
    <t>klikkaa jotain havaintopalloa hiiren oikealla näppäimellä</t>
  </si>
  <si>
    <t>vedä pituus kohtaan data ja kaksoisklikkaa sitä ja valitse average, tee sama ja valitse stdev jne.</t>
  </si>
  <si>
    <t xml:space="preserve">    nimeä akselit</t>
  </si>
  <si>
    <t xml:space="preserve">    vaihda kuvan symbolit palloiksi ja väri punaiseksi</t>
  </si>
  <si>
    <t xml:space="preserve">    poista taustaväri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</si>
</sst>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[$-40B]d\.\ mmmm&quot;ta &quot;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color indexed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9.75"/>
      <name val="Arial"/>
      <family val="2"/>
    </font>
    <font>
      <vertAlign val="superscript"/>
      <sz val="8.5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2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.029"/>
          <c:w val="0.662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v>Havaittu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'Harjoitus 1'!$B$8:$B$115</c:f>
              <c:numCache/>
            </c:numRef>
          </c:xVal>
          <c:yVal>
            <c:numRef>
              <c:f>'Harjoitus 1'!$C$8:$C$115</c:f>
              <c:numCache/>
            </c:numRef>
          </c:yVal>
          <c:smooth val="0"/>
        </c:ser>
        <c:ser>
          <c:idx val="1"/>
          <c:order val="1"/>
          <c:tx>
            <c:v>Ennustettu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'Harjoitus 1'!$B$8:$B$115</c:f>
              <c:numCache/>
            </c:numRef>
          </c:xVal>
          <c:yVal>
            <c:numRef>
              <c:f>'Harjoitus 1'!$D$8:$D$115</c:f>
              <c:numCache/>
            </c:numRef>
          </c:yVal>
          <c:smooth val="0"/>
        </c:ser>
        <c:axId val="51561272"/>
        <c:axId val="61398265"/>
      </c:scatterChart>
      <c:valAx>
        <c:axId val="5156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Pituus, mm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98265"/>
        <c:crosses val="autoZero"/>
        <c:crossBetween val="midCat"/>
        <c:dispUnits/>
      </c:valAx>
      <c:valAx>
        <c:axId val="6139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Massa, g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285"/>
          <c:w val="0.881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00FF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'Harjoitus 1'!$G$8:$G$115</c:f>
              <c:numCache/>
            </c:numRef>
          </c:xVal>
          <c:yVal>
            <c:numRef>
              <c:f>'Harjoitus 1'!$H$8:$H$115</c:f>
              <c:numCache/>
            </c:numRef>
          </c:yVal>
          <c:smooth val="0"/>
        </c:ser>
        <c:axId val="15713474"/>
        <c:axId val="7203539"/>
      </c:scatterChart>
      <c:valAx>
        <c:axId val="15713474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ln(Pituus, mm)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03539"/>
        <c:crosses val="autoZero"/>
        <c:crossBetween val="midCat"/>
        <c:dispUnits/>
      </c:valAx>
      <c:valAx>
        <c:axId val="720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ln(Massa, g)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523875</xdr:colOff>
      <xdr:row>3</xdr:row>
      <xdr:rowOff>133350</xdr:rowOff>
    </xdr:from>
    <xdr:to>
      <xdr:col>23</xdr:col>
      <xdr:colOff>342900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9667875" y="619125"/>
        <a:ext cx="46958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523875</xdr:colOff>
      <xdr:row>28</xdr:row>
      <xdr:rowOff>9525</xdr:rowOff>
    </xdr:from>
    <xdr:to>
      <xdr:col>21</xdr:col>
      <xdr:colOff>485775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9667875" y="4543425"/>
        <a:ext cx="36195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7:H115" sheet="Harjoitus 1"/>
  </cacheSource>
  <cacheFields count="7">
    <cacheField name="l, mm">
      <sharedItems containsSemiMixedTypes="0" containsString="0" containsMixedTypes="0" containsNumber="1" containsInteger="1"/>
    </cacheField>
    <cacheField name="w, g">
      <sharedItems containsSemiMixedTypes="0" containsString="0" containsMixedTypes="0" containsNumber="1"/>
    </cacheField>
    <cacheField name="ennustettu">
      <sharedItems containsSemiMixedTypes="0" containsString="0" containsMixedTypes="0" containsNumber="1"/>
    </cacheField>
    <cacheField name="sex">
      <sharedItems containsSemiMixedTypes="0" containsString="0" containsMixedTypes="0" containsNumber="1" containsInteger="1" count="3">
        <n v="0"/>
        <n v="2"/>
        <n v="1"/>
      </sharedItems>
    </cacheField>
    <cacheField name="age">
      <sharedItems containsSemiMixedTypes="0" containsString="0" containsMixedTypes="0" containsNumber="1" containsInteger="1" count="5">
        <n v="0"/>
        <n v="1"/>
        <n v="2"/>
        <n v="5"/>
        <n v="3"/>
      </sharedItems>
    </cacheField>
    <cacheField name="lnl">
      <sharedItems containsSemiMixedTypes="0" containsString="0" containsMixedTypes="0" containsNumber="1"/>
    </cacheField>
    <cacheField name="lnw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3:H32" firstHeaderRow="1" firstDataRow="2" firstDataCol="2"/>
  <pivotFields count="7">
    <pivotField dataField="1" compact="0" outline="0" subtotalTop="0" showAll="0" numFmtId="1"/>
    <pivotField compact="0" outline="0" subtotalTop="0" showAll="0"/>
    <pivotField compact="0" outline="0" subtotalTop="0" showAll="0" numFmtId="2"/>
    <pivotField axis="axisCol" compact="0" outline="0" subtotalTop="0" showAll="0">
      <items count="4">
        <item x="0"/>
        <item x="2"/>
        <item x="1"/>
        <item t="default"/>
      </items>
    </pivotField>
    <pivotField axis="axisRow" compact="0" outline="0" subtotalTop="0" showAll="0">
      <items count="6">
        <item x="0"/>
        <item x="1"/>
        <item x="2"/>
        <item x="4"/>
        <item x="3"/>
        <item t="default"/>
      </items>
    </pivotField>
    <pivotField compact="0" outline="0" subtotalTop="0" showAll="0" numFmtId="2"/>
    <pivotField compact="0" outline="0" subtotalTop="0" showAll="0" numFmtId="2"/>
  </pivotFields>
  <rowFields count="2">
    <field x="4"/>
    <field x="-2"/>
  </rowFields>
  <rowItems count="18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3">
    <dataField name="Average of l, mm" fld="0" subtotal="average" baseField="0" baseItem="0"/>
    <dataField name="StdDev of l, mm" fld="0" subtotal="stdDev" baseField="0" baseItem="0"/>
    <dataField name="Count of l, mm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85" zoomScaleNormal="85" workbookViewId="0" topLeftCell="A1">
      <selection activeCell="A21" sqref="A21"/>
    </sheetView>
  </sheetViews>
  <sheetFormatPr defaultColWidth="9.140625" defaultRowHeight="12.75"/>
  <cols>
    <col min="4" max="4" width="9.140625" style="5" customWidth="1"/>
  </cols>
  <sheetData>
    <row r="1" spans="3:4" ht="12.75">
      <c r="C1" t="s">
        <v>32</v>
      </c>
      <c r="D1" s="29">
        <f>SLOPE(H8:H115,G8:G115)</f>
        <v>3.2767713755089667</v>
      </c>
    </row>
    <row r="2" spans="3:4" ht="12.75">
      <c r="C2" t="s">
        <v>33</v>
      </c>
      <c r="D2" s="29">
        <f>INTERCEPT(H8:H115,G8:G115)</f>
        <v>-13.161640675031563</v>
      </c>
    </row>
    <row r="6" spans="2:6" ht="12.75">
      <c r="B6" t="s">
        <v>26</v>
      </c>
      <c r="C6" t="s">
        <v>27</v>
      </c>
      <c r="E6" t="s">
        <v>28</v>
      </c>
      <c r="F6" t="s">
        <v>1</v>
      </c>
    </row>
    <row r="7" spans="2:13" ht="12.75">
      <c r="B7" s="1" t="s">
        <v>7</v>
      </c>
      <c r="C7" s="1" t="s">
        <v>6</v>
      </c>
      <c r="D7" s="8" t="s">
        <v>34</v>
      </c>
      <c r="E7" s="1" t="s">
        <v>0</v>
      </c>
      <c r="F7" s="1" t="s">
        <v>29</v>
      </c>
      <c r="G7" s="1" t="s">
        <v>30</v>
      </c>
      <c r="H7" s="1" t="s">
        <v>31</v>
      </c>
      <c r="I7" s="2" t="s">
        <v>2</v>
      </c>
      <c r="J7" s="2"/>
      <c r="K7" s="2"/>
      <c r="L7" s="2"/>
      <c r="M7" s="2"/>
    </row>
    <row r="8" spans="2:10" ht="12.75">
      <c r="B8" s="6">
        <v>87</v>
      </c>
      <c r="C8">
        <v>4.1</v>
      </c>
      <c r="D8" s="29">
        <f>EXP($D$2)*B8^$D$1</f>
        <v>4.35846187357514</v>
      </c>
      <c r="E8">
        <v>0</v>
      </c>
      <c r="F8">
        <v>0</v>
      </c>
      <c r="G8" s="29">
        <f aca="true" t="shared" si="0" ref="G8:G39">LN(B8)</f>
        <v>4.465908118654584</v>
      </c>
      <c r="H8" s="29">
        <f aca="true" t="shared" si="1" ref="H8:H39">LN(C8)</f>
        <v>1.410986973710262</v>
      </c>
      <c r="J8" s="28" t="s">
        <v>83</v>
      </c>
    </row>
    <row r="9" spans="1:10" ht="12.75">
      <c r="A9" s="5"/>
      <c r="B9" s="6">
        <v>92</v>
      </c>
      <c r="C9" s="4">
        <v>5.5</v>
      </c>
      <c r="D9" s="29">
        <f aca="true" t="shared" si="2" ref="D9:D39">EXP($D$2)*B9^$D$1</f>
        <v>5.234266397689998</v>
      </c>
      <c r="E9">
        <v>0</v>
      </c>
      <c r="F9">
        <v>0</v>
      </c>
      <c r="G9" s="29">
        <f t="shared" si="0"/>
        <v>4.5217885770490405</v>
      </c>
      <c r="H9" s="29">
        <f t="shared" si="1"/>
        <v>1.7047480922384253</v>
      </c>
      <c r="J9" s="28" t="s">
        <v>78</v>
      </c>
    </row>
    <row r="10" spans="2:10" ht="12.75">
      <c r="B10" s="6">
        <v>97</v>
      </c>
      <c r="C10">
        <v>6</v>
      </c>
      <c r="D10" s="29">
        <f t="shared" si="2"/>
        <v>6.2254224939077245</v>
      </c>
      <c r="E10">
        <v>0</v>
      </c>
      <c r="F10">
        <v>0</v>
      </c>
      <c r="G10" s="29">
        <f t="shared" si="0"/>
        <v>4.574710978503383</v>
      </c>
      <c r="H10" s="29">
        <f t="shared" si="1"/>
        <v>1.791759469228055</v>
      </c>
      <c r="J10" s="28" t="s">
        <v>79</v>
      </c>
    </row>
    <row r="11" spans="2:10" ht="12.75">
      <c r="B11" s="6">
        <v>98</v>
      </c>
      <c r="C11">
        <v>6.6</v>
      </c>
      <c r="D11" s="29">
        <f t="shared" si="2"/>
        <v>6.43820333996705</v>
      </c>
      <c r="E11">
        <v>0</v>
      </c>
      <c r="F11">
        <v>0</v>
      </c>
      <c r="G11" s="29">
        <f t="shared" si="0"/>
        <v>4.584967478670572</v>
      </c>
      <c r="H11" s="29">
        <f t="shared" si="1"/>
        <v>1.8870696490323797</v>
      </c>
      <c r="J11" s="28" t="s">
        <v>84</v>
      </c>
    </row>
    <row r="12" spans="2:8" ht="12.75">
      <c r="B12" s="6">
        <v>101</v>
      </c>
      <c r="C12">
        <v>6.9</v>
      </c>
      <c r="D12" s="29">
        <f t="shared" si="2"/>
        <v>7.106814617980652</v>
      </c>
      <c r="E12">
        <v>0</v>
      </c>
      <c r="F12">
        <v>0</v>
      </c>
      <c r="G12" s="29">
        <f t="shared" si="0"/>
        <v>4.61512051684126</v>
      </c>
      <c r="H12" s="29">
        <f t="shared" si="1"/>
        <v>1.9315214116032138</v>
      </c>
    </row>
    <row r="13" spans="2:8" ht="12.75">
      <c r="B13" s="6">
        <v>101</v>
      </c>
      <c r="C13">
        <v>7.6</v>
      </c>
      <c r="D13" s="29">
        <f t="shared" si="2"/>
        <v>7.106814617980652</v>
      </c>
      <c r="E13">
        <v>0</v>
      </c>
      <c r="F13">
        <v>0</v>
      </c>
      <c r="G13" s="29">
        <f t="shared" si="0"/>
        <v>4.61512051684126</v>
      </c>
      <c r="H13" s="29">
        <f t="shared" si="1"/>
        <v>2.028148247292285</v>
      </c>
    </row>
    <row r="14" spans="2:9" ht="12.75">
      <c r="B14" s="6">
        <v>101</v>
      </c>
      <c r="C14">
        <v>7.6</v>
      </c>
      <c r="D14" s="29">
        <f t="shared" si="2"/>
        <v>7.106814617980652</v>
      </c>
      <c r="E14">
        <v>0</v>
      </c>
      <c r="F14">
        <v>0</v>
      </c>
      <c r="G14" s="29">
        <f t="shared" si="0"/>
        <v>4.61512051684126</v>
      </c>
      <c r="H14" s="29">
        <f t="shared" si="1"/>
        <v>2.028148247292285</v>
      </c>
      <c r="I14" s="2" t="s">
        <v>9</v>
      </c>
    </row>
    <row r="15" spans="2:10" ht="12.75">
      <c r="B15" s="6">
        <v>101</v>
      </c>
      <c r="C15">
        <v>7.6</v>
      </c>
      <c r="D15" s="29">
        <f t="shared" si="2"/>
        <v>7.106814617980652</v>
      </c>
      <c r="E15">
        <v>0</v>
      </c>
      <c r="F15">
        <v>0</v>
      </c>
      <c r="G15" s="29">
        <f t="shared" si="0"/>
        <v>4.61512051684126</v>
      </c>
      <c r="H15" s="29">
        <f t="shared" si="1"/>
        <v>2.028148247292285</v>
      </c>
      <c r="J15" s="28" t="s">
        <v>37</v>
      </c>
    </row>
    <row r="16" spans="2:10" ht="12.75">
      <c r="B16" s="6">
        <v>102</v>
      </c>
      <c r="C16">
        <v>7.6</v>
      </c>
      <c r="D16" s="29">
        <f t="shared" si="2"/>
        <v>7.339992729139705</v>
      </c>
      <c r="E16">
        <v>0</v>
      </c>
      <c r="F16">
        <v>0</v>
      </c>
      <c r="G16" s="29">
        <f t="shared" si="0"/>
        <v>4.624972813284271</v>
      </c>
      <c r="H16" s="29">
        <f t="shared" si="1"/>
        <v>2.028148247292285</v>
      </c>
      <c r="J16" s="28" t="s">
        <v>80</v>
      </c>
    </row>
    <row r="17" spans="2:10" ht="12.75">
      <c r="B17" s="6">
        <v>102</v>
      </c>
      <c r="C17">
        <v>7</v>
      </c>
      <c r="D17" s="29">
        <f t="shared" si="2"/>
        <v>7.339992729139705</v>
      </c>
      <c r="E17">
        <v>0</v>
      </c>
      <c r="F17">
        <v>0</v>
      </c>
      <c r="G17" s="29">
        <f t="shared" si="0"/>
        <v>4.624972813284271</v>
      </c>
      <c r="H17" s="29">
        <f t="shared" si="1"/>
        <v>1.9459101490553132</v>
      </c>
      <c r="J17" s="28" t="s">
        <v>81</v>
      </c>
    </row>
    <row r="18" spans="2:10" ht="12.75">
      <c r="B18" s="6">
        <v>102</v>
      </c>
      <c r="C18">
        <v>6.9</v>
      </c>
      <c r="D18" s="29">
        <f t="shared" si="2"/>
        <v>7.339992729139705</v>
      </c>
      <c r="E18">
        <v>0</v>
      </c>
      <c r="F18">
        <v>0</v>
      </c>
      <c r="G18" s="29">
        <f t="shared" si="0"/>
        <v>4.624972813284271</v>
      </c>
      <c r="H18" s="29">
        <f t="shared" si="1"/>
        <v>1.9315214116032138</v>
      </c>
      <c r="J18" s="28" t="s">
        <v>38</v>
      </c>
    </row>
    <row r="19" spans="2:10" ht="12.75">
      <c r="B19" s="6">
        <v>102</v>
      </c>
      <c r="C19">
        <v>8.1</v>
      </c>
      <c r="D19" s="29">
        <f t="shared" si="2"/>
        <v>7.339992729139705</v>
      </c>
      <c r="E19">
        <v>0</v>
      </c>
      <c r="F19">
        <v>0</v>
      </c>
      <c r="G19" s="29">
        <f t="shared" si="0"/>
        <v>4.624972813284271</v>
      </c>
      <c r="H19" s="29">
        <f t="shared" si="1"/>
        <v>2.0918640616783932</v>
      </c>
      <c r="J19" s="28" t="s">
        <v>39</v>
      </c>
    </row>
    <row r="20" spans="2:14" ht="12.75">
      <c r="B20" s="6">
        <v>102</v>
      </c>
      <c r="C20">
        <v>7</v>
      </c>
      <c r="D20" s="29">
        <f t="shared" si="2"/>
        <v>7.339992729139705</v>
      </c>
      <c r="E20">
        <v>0</v>
      </c>
      <c r="F20">
        <v>0</v>
      </c>
      <c r="G20" s="29">
        <f t="shared" si="0"/>
        <v>4.624972813284271</v>
      </c>
      <c r="H20" s="29">
        <f t="shared" si="1"/>
        <v>1.9459101490553132</v>
      </c>
      <c r="J20" s="28" t="s">
        <v>40</v>
      </c>
      <c r="K20" s="3"/>
      <c r="L20" s="3"/>
      <c r="M20" s="3"/>
      <c r="N20" s="3"/>
    </row>
    <row r="21" spans="2:8" ht="12.75">
      <c r="B21" s="6">
        <v>103</v>
      </c>
      <c r="C21">
        <v>7.7</v>
      </c>
      <c r="D21" s="29">
        <f t="shared" si="2"/>
        <v>7.5784341882231985</v>
      </c>
      <c r="E21">
        <v>0</v>
      </c>
      <c r="F21">
        <v>0</v>
      </c>
      <c r="G21" s="29">
        <f t="shared" si="0"/>
        <v>4.634728988229636</v>
      </c>
      <c r="H21" s="29">
        <f t="shared" si="1"/>
        <v>2.0412203288596382</v>
      </c>
    </row>
    <row r="22" spans="2:9" ht="12.75">
      <c r="B22" s="6">
        <v>103</v>
      </c>
      <c r="C22">
        <v>8.1</v>
      </c>
      <c r="D22" s="29">
        <f t="shared" si="2"/>
        <v>7.5784341882231985</v>
      </c>
      <c r="E22">
        <v>0</v>
      </c>
      <c r="F22">
        <v>0</v>
      </c>
      <c r="G22" s="29">
        <f t="shared" si="0"/>
        <v>4.634728988229636</v>
      </c>
      <c r="H22" s="29">
        <f t="shared" si="1"/>
        <v>2.0918640616783932</v>
      </c>
      <c r="I22" s="2" t="s">
        <v>92</v>
      </c>
    </row>
    <row r="23" spans="2:10" ht="12.75">
      <c r="B23" s="6">
        <v>103</v>
      </c>
      <c r="C23">
        <v>7.8</v>
      </c>
      <c r="D23" s="29">
        <f t="shared" si="2"/>
        <v>7.5784341882231985</v>
      </c>
      <c r="E23">
        <v>0</v>
      </c>
      <c r="F23">
        <v>0</v>
      </c>
      <c r="G23" s="29">
        <f t="shared" si="0"/>
        <v>4.634728988229636</v>
      </c>
      <c r="H23" s="29">
        <f t="shared" si="1"/>
        <v>2.0541237336955462</v>
      </c>
      <c r="J23" s="7" t="s">
        <v>41</v>
      </c>
    </row>
    <row r="24" spans="2:10" ht="12.75">
      <c r="B24" s="6">
        <v>103</v>
      </c>
      <c r="C24">
        <v>7.3</v>
      </c>
      <c r="D24" s="29">
        <f t="shared" si="2"/>
        <v>7.5784341882231985</v>
      </c>
      <c r="E24">
        <v>0</v>
      </c>
      <c r="F24">
        <v>0</v>
      </c>
      <c r="G24" s="29">
        <f t="shared" si="0"/>
        <v>4.634728988229636</v>
      </c>
      <c r="H24" s="29">
        <f t="shared" si="1"/>
        <v>1.9878743481543455</v>
      </c>
      <c r="J24" s="7" t="s">
        <v>42</v>
      </c>
    </row>
    <row r="25" spans="2:10" ht="12.75">
      <c r="B25" s="6">
        <v>104</v>
      </c>
      <c r="C25">
        <v>7.3</v>
      </c>
      <c r="D25" s="29">
        <f t="shared" si="2"/>
        <v>7.822204967369129</v>
      </c>
      <c r="E25">
        <v>0</v>
      </c>
      <c r="F25">
        <v>0</v>
      </c>
      <c r="G25" s="29">
        <f t="shared" si="0"/>
        <v>4.6443908991413725</v>
      </c>
      <c r="H25" s="29">
        <f t="shared" si="1"/>
        <v>1.9878743481543455</v>
      </c>
      <c r="J25" s="7" t="s">
        <v>82</v>
      </c>
    </row>
    <row r="26" spans="2:8" ht="12.75">
      <c r="B26" s="6">
        <v>105</v>
      </c>
      <c r="C26">
        <v>7.9</v>
      </c>
      <c r="D26" s="29">
        <f t="shared" si="2"/>
        <v>8.071371216232148</v>
      </c>
      <c r="E26">
        <v>0</v>
      </c>
      <c r="F26">
        <v>0</v>
      </c>
      <c r="G26" s="29">
        <f t="shared" si="0"/>
        <v>4.653960350157523</v>
      </c>
      <c r="H26" s="29">
        <f t="shared" si="1"/>
        <v>2.066862759472976</v>
      </c>
    </row>
    <row r="27" spans="2:9" ht="12.75">
      <c r="B27" s="6">
        <v>105</v>
      </c>
      <c r="C27">
        <v>8.3</v>
      </c>
      <c r="D27" s="29">
        <f t="shared" si="2"/>
        <v>8.071371216232148</v>
      </c>
      <c r="E27">
        <v>0</v>
      </c>
      <c r="F27">
        <v>0</v>
      </c>
      <c r="G27" s="29">
        <f t="shared" si="0"/>
        <v>4.653960350157523</v>
      </c>
      <c r="H27" s="29">
        <f t="shared" si="1"/>
        <v>2.1162555148025524</v>
      </c>
      <c r="I27" s="2" t="s">
        <v>93</v>
      </c>
    </row>
    <row r="28" spans="2:10" ht="12.75">
      <c r="B28" s="6">
        <v>105</v>
      </c>
      <c r="C28">
        <v>7.9</v>
      </c>
      <c r="D28" s="29">
        <f t="shared" si="2"/>
        <v>8.071371216232148</v>
      </c>
      <c r="E28">
        <v>0</v>
      </c>
      <c r="F28">
        <v>0</v>
      </c>
      <c r="G28" s="29">
        <f t="shared" si="0"/>
        <v>4.653960350157523</v>
      </c>
      <c r="H28" s="29">
        <f t="shared" si="1"/>
        <v>2.066862759472976</v>
      </c>
      <c r="J28" s="28" t="s">
        <v>85</v>
      </c>
    </row>
    <row r="29" spans="2:10" ht="12.75">
      <c r="B29" s="6">
        <v>105</v>
      </c>
      <c r="C29">
        <v>8</v>
      </c>
      <c r="D29" s="29">
        <f t="shared" si="2"/>
        <v>8.071371216232148</v>
      </c>
      <c r="E29">
        <v>0</v>
      </c>
      <c r="F29">
        <v>0</v>
      </c>
      <c r="G29" s="29">
        <f t="shared" si="0"/>
        <v>4.653960350157523</v>
      </c>
      <c r="H29" s="29">
        <f t="shared" si="1"/>
        <v>2.0794415416798357</v>
      </c>
      <c r="J29" s="28" t="s">
        <v>43</v>
      </c>
    </row>
    <row r="30" spans="2:8" ht="12.75">
      <c r="B30" s="6">
        <v>106</v>
      </c>
      <c r="C30">
        <v>7.9</v>
      </c>
      <c r="D30" s="29">
        <f t="shared" si="2"/>
        <v>8.325999260747318</v>
      </c>
      <c r="E30">
        <v>0</v>
      </c>
      <c r="F30">
        <v>0</v>
      </c>
      <c r="G30" s="29">
        <f t="shared" si="0"/>
        <v>4.663439094112067</v>
      </c>
      <c r="H30" s="29">
        <f t="shared" si="1"/>
        <v>2.066862759472976</v>
      </c>
    </row>
    <row r="31" spans="2:9" ht="12.75">
      <c r="B31" s="6">
        <v>106</v>
      </c>
      <c r="C31">
        <v>7.9</v>
      </c>
      <c r="D31" s="29">
        <f t="shared" si="2"/>
        <v>8.325999260747318</v>
      </c>
      <c r="E31">
        <v>0</v>
      </c>
      <c r="F31">
        <v>0</v>
      </c>
      <c r="G31" s="29">
        <f t="shared" si="0"/>
        <v>4.663439094112067</v>
      </c>
      <c r="H31" s="29">
        <f t="shared" si="1"/>
        <v>2.066862759472976</v>
      </c>
      <c r="I31" s="2" t="s">
        <v>94</v>
      </c>
    </row>
    <row r="32" spans="2:10" ht="12.75">
      <c r="B32" s="6">
        <v>106</v>
      </c>
      <c r="C32">
        <v>8.9</v>
      </c>
      <c r="D32" s="29">
        <f t="shared" si="2"/>
        <v>8.325999260747318</v>
      </c>
      <c r="E32">
        <v>0</v>
      </c>
      <c r="F32">
        <v>0</v>
      </c>
      <c r="G32" s="29">
        <f t="shared" si="0"/>
        <v>4.663439094112067</v>
      </c>
      <c r="H32" s="29">
        <f t="shared" si="1"/>
        <v>2.186051276738094</v>
      </c>
      <c r="J32" s="28" t="s">
        <v>86</v>
      </c>
    </row>
    <row r="33" spans="2:10" ht="12.75">
      <c r="B33" s="6">
        <v>106</v>
      </c>
      <c r="C33">
        <v>8.6</v>
      </c>
      <c r="D33" s="29">
        <f t="shared" si="2"/>
        <v>8.325999260747318</v>
      </c>
      <c r="E33">
        <v>0</v>
      </c>
      <c r="F33">
        <v>0</v>
      </c>
      <c r="G33" s="29">
        <f t="shared" si="0"/>
        <v>4.663439094112067</v>
      </c>
      <c r="H33" s="29">
        <f t="shared" si="1"/>
        <v>2.151762203259462</v>
      </c>
      <c r="J33" s="28" t="s">
        <v>44</v>
      </c>
    </row>
    <row r="34" spans="2:8" ht="12.75">
      <c r="B34" s="6">
        <v>106</v>
      </c>
      <c r="C34">
        <v>7.6</v>
      </c>
      <c r="D34" s="29">
        <f t="shared" si="2"/>
        <v>8.325999260747318</v>
      </c>
      <c r="E34">
        <v>0</v>
      </c>
      <c r="F34">
        <v>0</v>
      </c>
      <c r="G34" s="29">
        <f t="shared" si="0"/>
        <v>4.663439094112067</v>
      </c>
      <c r="H34" s="29">
        <f t="shared" si="1"/>
        <v>2.028148247292285</v>
      </c>
    </row>
    <row r="35" spans="2:9" ht="12.75">
      <c r="B35" s="6">
        <v>107</v>
      </c>
      <c r="C35">
        <v>7.9</v>
      </c>
      <c r="D35" s="29">
        <f t="shared" si="2"/>
        <v>8.586155601914186</v>
      </c>
      <c r="E35">
        <v>0</v>
      </c>
      <c r="F35">
        <v>0</v>
      </c>
      <c r="G35" s="29">
        <f t="shared" si="0"/>
        <v>4.672828834461906</v>
      </c>
      <c r="H35" s="29">
        <f t="shared" si="1"/>
        <v>2.066862759472976</v>
      </c>
      <c r="I35" s="2" t="s">
        <v>45</v>
      </c>
    </row>
    <row r="36" spans="2:10" ht="12.75">
      <c r="B36" s="6">
        <v>107</v>
      </c>
      <c r="C36">
        <v>8.1</v>
      </c>
      <c r="D36" s="29">
        <f t="shared" si="2"/>
        <v>8.586155601914186</v>
      </c>
      <c r="E36">
        <v>0</v>
      </c>
      <c r="F36">
        <v>0</v>
      </c>
      <c r="G36" s="29">
        <f t="shared" si="0"/>
        <v>4.672828834461906</v>
      </c>
      <c r="H36" s="29">
        <f t="shared" si="1"/>
        <v>2.0918640616783932</v>
      </c>
      <c r="J36" s="28" t="s">
        <v>46</v>
      </c>
    </row>
    <row r="37" spans="2:10" ht="12.75">
      <c r="B37" s="6">
        <v>109</v>
      </c>
      <c r="C37">
        <v>9</v>
      </c>
      <c r="D37" s="29">
        <f t="shared" si="2"/>
        <v>9.123320046366919</v>
      </c>
      <c r="E37">
        <v>0</v>
      </c>
      <c r="F37">
        <v>0</v>
      </c>
      <c r="G37" s="29">
        <f t="shared" si="0"/>
        <v>4.6913478822291435</v>
      </c>
      <c r="H37" s="29">
        <f t="shared" si="1"/>
        <v>2.1972245773362196</v>
      </c>
      <c r="J37" s="28" t="s">
        <v>87</v>
      </c>
    </row>
    <row r="38" spans="2:10" ht="12.75">
      <c r="B38" s="6">
        <v>111</v>
      </c>
      <c r="C38">
        <v>9.1</v>
      </c>
      <c r="D38" s="29">
        <f t="shared" si="2"/>
        <v>9.683400013905166</v>
      </c>
      <c r="E38">
        <v>0</v>
      </c>
      <c r="F38">
        <v>0</v>
      </c>
      <c r="G38" s="29">
        <f t="shared" si="0"/>
        <v>4.709530201312334</v>
      </c>
      <c r="H38" s="29">
        <f t="shared" si="1"/>
        <v>2.2082744135228043</v>
      </c>
      <c r="J38" s="28" t="s">
        <v>88</v>
      </c>
    </row>
    <row r="39" spans="2:8" ht="12.75">
      <c r="B39" s="6">
        <v>132</v>
      </c>
      <c r="C39">
        <v>17</v>
      </c>
      <c r="D39" s="29">
        <f t="shared" si="2"/>
        <v>17.0847268405807</v>
      </c>
      <c r="E39">
        <v>2</v>
      </c>
      <c r="F39">
        <v>1</v>
      </c>
      <c r="G39" s="29">
        <f t="shared" si="0"/>
        <v>4.882801922586371</v>
      </c>
      <c r="H39" s="29">
        <f t="shared" si="1"/>
        <v>2.833213344056216</v>
      </c>
    </row>
    <row r="40" spans="2:9" ht="12.75">
      <c r="B40" s="6">
        <v>133</v>
      </c>
      <c r="C40">
        <v>18.6</v>
      </c>
      <c r="D40" s="29">
        <f aca="true" t="shared" si="3" ref="D40:D71">EXP($D$2)*B40^$D$1</f>
        <v>17.51250793154582</v>
      </c>
      <c r="E40">
        <v>1</v>
      </c>
      <c r="F40">
        <v>1</v>
      </c>
      <c r="G40" s="29">
        <f aca="true" t="shared" si="4" ref="G40:G71">LN(B40)</f>
        <v>4.890349128221754</v>
      </c>
      <c r="H40" s="29">
        <f aca="true" t="shared" si="5" ref="H40:H71">LN(C40)</f>
        <v>2.9231615807191558</v>
      </c>
      <c r="I40" s="2" t="s">
        <v>8</v>
      </c>
    </row>
    <row r="41" spans="2:10" ht="12.75">
      <c r="B41" s="6">
        <v>134</v>
      </c>
      <c r="C41">
        <v>18.5</v>
      </c>
      <c r="D41" s="29">
        <f t="shared" si="3"/>
        <v>17.94767505731642</v>
      </c>
      <c r="E41">
        <v>1</v>
      </c>
      <c r="F41">
        <v>1</v>
      </c>
      <c r="G41" s="29">
        <f t="shared" si="4"/>
        <v>4.897839799950911</v>
      </c>
      <c r="H41" s="29">
        <f t="shared" si="5"/>
        <v>2.917770732084279</v>
      </c>
      <c r="I41" s="2" t="s">
        <v>3</v>
      </c>
      <c r="J41" s="2"/>
    </row>
    <row r="42" spans="2:10" ht="12.75">
      <c r="B42" s="6">
        <v>134</v>
      </c>
      <c r="C42">
        <v>18.3</v>
      </c>
      <c r="D42" s="29">
        <f t="shared" si="3"/>
        <v>17.94767505731642</v>
      </c>
      <c r="E42">
        <v>2</v>
      </c>
      <c r="F42">
        <v>1</v>
      </c>
      <c r="G42" s="29">
        <f t="shared" si="4"/>
        <v>4.897839799950911</v>
      </c>
      <c r="H42" s="29">
        <f t="shared" si="5"/>
        <v>2.9069010598473755</v>
      </c>
      <c r="I42" s="2" t="s">
        <v>4</v>
      </c>
      <c r="J42" s="2"/>
    </row>
    <row r="43" spans="2:10" ht="12.75">
      <c r="B43" s="6">
        <v>137</v>
      </c>
      <c r="C43">
        <v>20.3</v>
      </c>
      <c r="D43" s="29">
        <f t="shared" si="3"/>
        <v>19.298203154472194</v>
      </c>
      <c r="E43">
        <v>2</v>
      </c>
      <c r="F43">
        <v>1</v>
      </c>
      <c r="G43" s="29">
        <f t="shared" si="4"/>
        <v>4.919980925828125</v>
      </c>
      <c r="H43" s="29">
        <f t="shared" si="5"/>
        <v>3.0106208860477417</v>
      </c>
      <c r="I43" s="2" t="s">
        <v>5</v>
      </c>
      <c r="J43" s="2"/>
    </row>
    <row r="44" spans="2:13" ht="12.75">
      <c r="B44" s="6">
        <v>137</v>
      </c>
      <c r="C44">
        <v>16.7</v>
      </c>
      <c r="D44" s="29">
        <f t="shared" si="3"/>
        <v>19.298203154472194</v>
      </c>
      <c r="E44">
        <v>2</v>
      </c>
      <c r="F44">
        <v>1</v>
      </c>
      <c r="G44" s="29">
        <f t="shared" si="4"/>
        <v>4.919980925828125</v>
      </c>
      <c r="H44" s="29">
        <f t="shared" si="5"/>
        <v>2.8154087194227095</v>
      </c>
      <c r="J44" s="28" t="s">
        <v>47</v>
      </c>
      <c r="K44" s="2"/>
      <c r="L44" s="2"/>
      <c r="M44" s="2"/>
    </row>
    <row r="45" spans="2:13" ht="12.75">
      <c r="B45" s="6">
        <v>138</v>
      </c>
      <c r="C45">
        <v>19.4</v>
      </c>
      <c r="D45" s="29">
        <f t="shared" si="3"/>
        <v>19.76362566111428</v>
      </c>
      <c r="E45">
        <v>2</v>
      </c>
      <c r="F45">
        <v>1</v>
      </c>
      <c r="G45" s="29">
        <f t="shared" si="4"/>
        <v>4.927253685157205</v>
      </c>
      <c r="H45" s="29">
        <f t="shared" si="5"/>
        <v>2.9652730660692823</v>
      </c>
      <c r="K45" s="2"/>
      <c r="L45" s="2"/>
      <c r="M45" s="2"/>
    </row>
    <row r="46" spans="2:13" ht="12.75">
      <c r="B46" s="6">
        <v>140</v>
      </c>
      <c r="C46">
        <v>22.1</v>
      </c>
      <c r="D46" s="29">
        <f t="shared" si="3"/>
        <v>20.717769528852376</v>
      </c>
      <c r="E46">
        <v>2</v>
      </c>
      <c r="F46">
        <v>1</v>
      </c>
      <c r="G46" s="29">
        <f t="shared" si="4"/>
        <v>4.941642422609304</v>
      </c>
      <c r="H46" s="29">
        <f t="shared" si="5"/>
        <v>3.095577608523707</v>
      </c>
      <c r="K46" s="2"/>
      <c r="L46" s="2"/>
      <c r="M46" s="2"/>
    </row>
    <row r="47" spans="2:10" ht="12.75">
      <c r="B47" s="6">
        <v>140</v>
      </c>
      <c r="C47">
        <v>19.1</v>
      </c>
      <c r="D47" s="29">
        <f t="shared" si="3"/>
        <v>20.717769528852376</v>
      </c>
      <c r="E47">
        <v>2</v>
      </c>
      <c r="F47">
        <v>1</v>
      </c>
      <c r="G47" s="29">
        <f t="shared" si="4"/>
        <v>4.941642422609304</v>
      </c>
      <c r="H47" s="29">
        <f t="shared" si="5"/>
        <v>2.9496883350525844</v>
      </c>
      <c r="I47" s="7" t="s">
        <v>89</v>
      </c>
      <c r="J47" s="2"/>
    </row>
    <row r="48" spans="2:10" ht="12.75">
      <c r="B48" s="6">
        <v>141</v>
      </c>
      <c r="C48">
        <v>25.3</v>
      </c>
      <c r="D48" s="29">
        <f t="shared" si="3"/>
        <v>21.206634440481114</v>
      </c>
      <c r="E48">
        <v>1</v>
      </c>
      <c r="F48">
        <v>1</v>
      </c>
      <c r="G48" s="29">
        <f t="shared" si="4"/>
        <v>4.948759890378168</v>
      </c>
      <c r="H48" s="29">
        <f t="shared" si="5"/>
        <v>3.2308043957334744</v>
      </c>
      <c r="J48" s="28" t="s">
        <v>48</v>
      </c>
    </row>
    <row r="49" spans="2:10" ht="12.75">
      <c r="B49" s="6">
        <v>141</v>
      </c>
      <c r="C49">
        <v>21.1</v>
      </c>
      <c r="D49" s="29">
        <f t="shared" si="3"/>
        <v>21.206634440481114</v>
      </c>
      <c r="E49">
        <v>1</v>
      </c>
      <c r="F49">
        <v>1</v>
      </c>
      <c r="G49" s="29">
        <f t="shared" si="4"/>
        <v>4.948759890378168</v>
      </c>
      <c r="H49" s="29">
        <f t="shared" si="5"/>
        <v>3.0492730404820207</v>
      </c>
      <c r="J49" s="28" t="s">
        <v>49</v>
      </c>
    </row>
    <row r="50" spans="2:10" ht="12.75">
      <c r="B50" s="6">
        <v>141</v>
      </c>
      <c r="C50">
        <v>23.8</v>
      </c>
      <c r="D50" s="29">
        <f t="shared" si="3"/>
        <v>21.206634440481114</v>
      </c>
      <c r="E50">
        <v>1</v>
      </c>
      <c r="F50">
        <v>1</v>
      </c>
      <c r="G50" s="29">
        <f t="shared" si="4"/>
        <v>4.948759890378168</v>
      </c>
      <c r="H50" s="29">
        <f t="shared" si="5"/>
        <v>3.169685580677429</v>
      </c>
      <c r="J50" s="28" t="s">
        <v>50</v>
      </c>
    </row>
    <row r="51" spans="2:13" ht="12.75">
      <c r="B51" s="6">
        <v>141</v>
      </c>
      <c r="C51">
        <v>21.8</v>
      </c>
      <c r="D51" s="29">
        <f t="shared" si="3"/>
        <v>21.206634440481114</v>
      </c>
      <c r="E51">
        <v>1</v>
      </c>
      <c r="F51">
        <v>1</v>
      </c>
      <c r="G51" s="29">
        <f t="shared" si="4"/>
        <v>4.948759890378168</v>
      </c>
      <c r="H51" s="29">
        <f t="shared" si="5"/>
        <v>3.0819099697950434</v>
      </c>
      <c r="J51" s="28" t="s">
        <v>51</v>
      </c>
      <c r="K51" s="2"/>
      <c r="L51" s="2"/>
      <c r="M51" s="2"/>
    </row>
    <row r="52" spans="2:10" ht="12.75">
      <c r="B52" s="6">
        <v>141</v>
      </c>
      <c r="C52">
        <v>24.2</v>
      </c>
      <c r="D52" s="29">
        <f t="shared" si="3"/>
        <v>21.206634440481114</v>
      </c>
      <c r="E52">
        <v>1</v>
      </c>
      <c r="F52">
        <v>1</v>
      </c>
      <c r="G52" s="29">
        <f t="shared" si="4"/>
        <v>4.948759890378168</v>
      </c>
      <c r="H52" s="29">
        <f t="shared" si="5"/>
        <v>3.186352633162641</v>
      </c>
      <c r="J52" s="28" t="s">
        <v>52</v>
      </c>
    </row>
    <row r="53" spans="2:8" ht="12.75">
      <c r="B53" s="6">
        <v>141</v>
      </c>
      <c r="C53">
        <v>20.2</v>
      </c>
      <c r="D53" s="29">
        <f t="shared" si="3"/>
        <v>21.206634440481114</v>
      </c>
      <c r="E53">
        <v>1</v>
      </c>
      <c r="F53">
        <v>1</v>
      </c>
      <c r="G53" s="29">
        <f t="shared" si="4"/>
        <v>4.948759890378168</v>
      </c>
      <c r="H53" s="29">
        <f t="shared" si="5"/>
        <v>3.005682604407159</v>
      </c>
    </row>
    <row r="54" spans="2:9" ht="12.75">
      <c r="B54" s="6">
        <v>141</v>
      </c>
      <c r="C54">
        <v>23.7</v>
      </c>
      <c r="D54" s="29">
        <f t="shared" si="3"/>
        <v>21.206634440481114</v>
      </c>
      <c r="E54">
        <v>2</v>
      </c>
      <c r="F54">
        <v>1</v>
      </c>
      <c r="G54" s="29">
        <f t="shared" si="4"/>
        <v>4.948759890378168</v>
      </c>
      <c r="H54" s="29">
        <f t="shared" si="5"/>
        <v>3.1654750481410856</v>
      </c>
      <c r="I54" s="2" t="s">
        <v>10</v>
      </c>
    </row>
    <row r="55" spans="2:10" ht="12.75">
      <c r="B55" s="6">
        <v>141</v>
      </c>
      <c r="C55">
        <v>22.1</v>
      </c>
      <c r="D55" s="29">
        <f t="shared" si="3"/>
        <v>21.206634440481114</v>
      </c>
      <c r="E55">
        <v>2</v>
      </c>
      <c r="F55">
        <v>1</v>
      </c>
      <c r="G55" s="29">
        <f t="shared" si="4"/>
        <v>4.948759890378168</v>
      </c>
      <c r="H55" s="29">
        <f t="shared" si="5"/>
        <v>3.095577608523707</v>
      </c>
      <c r="J55" s="28" t="s">
        <v>90</v>
      </c>
    </row>
    <row r="56" spans="2:10" ht="12.75">
      <c r="B56" s="6">
        <v>141</v>
      </c>
      <c r="C56">
        <v>20.6</v>
      </c>
      <c r="D56" s="29">
        <f t="shared" si="3"/>
        <v>21.206634440481114</v>
      </c>
      <c r="E56">
        <v>2</v>
      </c>
      <c r="F56">
        <v>1</v>
      </c>
      <c r="G56" s="29">
        <f t="shared" si="4"/>
        <v>4.948759890378168</v>
      </c>
      <c r="H56" s="29">
        <f t="shared" si="5"/>
        <v>3.0252910757955354</v>
      </c>
      <c r="J56" s="28" t="s">
        <v>53</v>
      </c>
    </row>
    <row r="57" spans="2:10" ht="12.75">
      <c r="B57" s="6">
        <v>141</v>
      </c>
      <c r="C57">
        <v>19.8</v>
      </c>
      <c r="D57" s="29">
        <f t="shared" si="3"/>
        <v>21.206634440481114</v>
      </c>
      <c r="E57">
        <v>2</v>
      </c>
      <c r="F57">
        <v>1</v>
      </c>
      <c r="G57" s="29">
        <f t="shared" si="4"/>
        <v>4.948759890378168</v>
      </c>
      <c r="H57" s="29">
        <f t="shared" si="5"/>
        <v>2.9856819377004897</v>
      </c>
      <c r="J57" s="28" t="s">
        <v>54</v>
      </c>
    </row>
    <row r="58" spans="2:10" ht="12.75">
      <c r="B58" s="6">
        <v>142</v>
      </c>
      <c r="C58">
        <v>21.3</v>
      </c>
      <c r="D58" s="29">
        <f t="shared" si="3"/>
        <v>21.70345727509548</v>
      </c>
      <c r="E58">
        <v>1</v>
      </c>
      <c r="F58">
        <v>1</v>
      </c>
      <c r="G58" s="29">
        <f t="shared" si="4"/>
        <v>4.955827057601261</v>
      </c>
      <c r="H58" s="29">
        <f t="shared" si="5"/>
        <v>3.0587070727153796</v>
      </c>
      <c r="J58" s="28" t="s">
        <v>55</v>
      </c>
    </row>
    <row r="59" spans="2:10" ht="12.75">
      <c r="B59" s="6">
        <v>142</v>
      </c>
      <c r="C59">
        <v>24.6</v>
      </c>
      <c r="D59" s="29">
        <f t="shared" si="3"/>
        <v>21.70345727509548</v>
      </c>
      <c r="E59">
        <v>1</v>
      </c>
      <c r="F59">
        <v>1</v>
      </c>
      <c r="G59" s="29">
        <f t="shared" si="4"/>
        <v>4.955827057601261</v>
      </c>
      <c r="H59" s="29">
        <f t="shared" si="5"/>
        <v>3.202746442938317</v>
      </c>
      <c r="J59" s="28" t="s">
        <v>56</v>
      </c>
    </row>
    <row r="60" spans="2:10" ht="12.75">
      <c r="B60" s="6">
        <v>142</v>
      </c>
      <c r="C60">
        <v>21.7</v>
      </c>
      <c r="D60" s="29">
        <f t="shared" si="3"/>
        <v>21.70345727509548</v>
      </c>
      <c r="E60">
        <v>2</v>
      </c>
      <c r="F60">
        <v>1</v>
      </c>
      <c r="G60" s="29">
        <f t="shared" si="4"/>
        <v>4.955827057601261</v>
      </c>
      <c r="H60" s="29">
        <f t="shared" si="5"/>
        <v>3.077312260546414</v>
      </c>
      <c r="J60" s="28"/>
    </row>
    <row r="61" spans="2:8" ht="12.75">
      <c r="B61" s="6">
        <v>143</v>
      </c>
      <c r="C61">
        <v>24.2</v>
      </c>
      <c r="D61" s="29">
        <f t="shared" si="3"/>
        <v>22.208310163048864</v>
      </c>
      <c r="E61">
        <v>1</v>
      </c>
      <c r="F61">
        <v>1</v>
      </c>
      <c r="G61" s="29">
        <f t="shared" si="4"/>
        <v>4.962844630259907</v>
      </c>
      <c r="H61" s="29">
        <f t="shared" si="5"/>
        <v>3.186352633162641</v>
      </c>
    </row>
    <row r="62" spans="2:9" ht="12.75">
      <c r="B62" s="6">
        <v>143</v>
      </c>
      <c r="C62">
        <v>23.1</v>
      </c>
      <c r="D62" s="29">
        <f t="shared" si="3"/>
        <v>22.208310163048864</v>
      </c>
      <c r="E62">
        <v>1</v>
      </c>
      <c r="F62">
        <v>1</v>
      </c>
      <c r="G62" s="29">
        <f t="shared" si="4"/>
        <v>4.962844630259907</v>
      </c>
      <c r="H62" s="29">
        <f t="shared" si="5"/>
        <v>3.139832617527748</v>
      </c>
      <c r="I62" s="2" t="s">
        <v>11</v>
      </c>
    </row>
    <row r="63" spans="2:10" ht="12.75">
      <c r="B63" s="6">
        <v>143</v>
      </c>
      <c r="C63">
        <v>22.8</v>
      </c>
      <c r="D63" s="29">
        <f t="shared" si="3"/>
        <v>22.208310163048864</v>
      </c>
      <c r="E63">
        <v>2</v>
      </c>
      <c r="F63">
        <v>1</v>
      </c>
      <c r="G63" s="29">
        <f t="shared" si="4"/>
        <v>4.962844630259907</v>
      </c>
      <c r="H63" s="29">
        <f t="shared" si="5"/>
        <v>3.126760535960395</v>
      </c>
      <c r="J63" s="28" t="s">
        <v>57</v>
      </c>
    </row>
    <row r="64" spans="2:10" ht="12.75">
      <c r="B64" s="6">
        <v>144</v>
      </c>
      <c r="C64">
        <v>23.6</v>
      </c>
      <c r="D64" s="29">
        <f t="shared" si="3"/>
        <v>22.72126537542224</v>
      </c>
      <c r="E64">
        <v>1</v>
      </c>
      <c r="F64">
        <v>1</v>
      </c>
      <c r="G64" s="29">
        <f t="shared" si="4"/>
        <v>4.969813299576001</v>
      </c>
      <c r="H64" s="29">
        <f t="shared" si="5"/>
        <v>3.1612467120315646</v>
      </c>
      <c r="J64" s="28" t="s">
        <v>60</v>
      </c>
    </row>
    <row r="65" spans="2:8" ht="12.75">
      <c r="B65" s="6">
        <v>144</v>
      </c>
      <c r="C65">
        <v>23.3</v>
      </c>
      <c r="D65" s="29">
        <f t="shared" si="3"/>
        <v>22.72126537542224</v>
      </c>
      <c r="E65">
        <v>1</v>
      </c>
      <c r="F65">
        <v>1</v>
      </c>
      <c r="G65" s="29">
        <f t="shared" si="4"/>
        <v>4.969813299576001</v>
      </c>
      <c r="H65" s="29">
        <f t="shared" si="5"/>
        <v>3.1484533605716547</v>
      </c>
    </row>
    <row r="66" spans="2:9" ht="12.75">
      <c r="B66" s="6">
        <v>145</v>
      </c>
      <c r="C66">
        <v>22.4</v>
      </c>
      <c r="D66" s="29">
        <f t="shared" si="3"/>
        <v>23.242395323311815</v>
      </c>
      <c r="E66">
        <v>1</v>
      </c>
      <c r="F66">
        <v>1</v>
      </c>
      <c r="G66" s="29">
        <f t="shared" si="4"/>
        <v>4.976733742420574</v>
      </c>
      <c r="H66" s="29">
        <f t="shared" si="5"/>
        <v>3.109060958860994</v>
      </c>
      <c r="I66" s="2" t="s">
        <v>12</v>
      </c>
    </row>
    <row r="67" spans="2:10" ht="12.75">
      <c r="B67" s="6">
        <v>145</v>
      </c>
      <c r="C67">
        <v>24.7</v>
      </c>
      <c r="D67" s="29">
        <f t="shared" si="3"/>
        <v>23.242395323311815</v>
      </c>
      <c r="E67">
        <v>1</v>
      </c>
      <c r="F67">
        <v>1</v>
      </c>
      <c r="G67" s="29">
        <f t="shared" si="4"/>
        <v>4.976733742420574</v>
      </c>
      <c r="H67" s="29">
        <f t="shared" si="5"/>
        <v>3.2068032436339315</v>
      </c>
      <c r="J67" s="28" t="s">
        <v>58</v>
      </c>
    </row>
    <row r="68" spans="2:10" ht="12.75">
      <c r="B68" s="6">
        <v>145</v>
      </c>
      <c r="C68">
        <v>22.7</v>
      </c>
      <c r="D68" s="29">
        <f t="shared" si="3"/>
        <v>23.242395323311815</v>
      </c>
      <c r="E68">
        <v>2</v>
      </c>
      <c r="F68">
        <v>1</v>
      </c>
      <c r="G68" s="29">
        <f t="shared" si="4"/>
        <v>4.976733742420574</v>
      </c>
      <c r="H68" s="29">
        <f t="shared" si="5"/>
        <v>3.122364924487357</v>
      </c>
      <c r="J68" s="28" t="s">
        <v>59</v>
      </c>
    </row>
    <row r="69" spans="2:8" ht="12.75">
      <c r="B69" s="6">
        <v>145</v>
      </c>
      <c r="C69">
        <v>22</v>
      </c>
      <c r="D69" s="29">
        <f t="shared" si="3"/>
        <v>23.242395323311815</v>
      </c>
      <c r="E69">
        <v>2</v>
      </c>
      <c r="F69">
        <v>1</v>
      </c>
      <c r="G69" s="29">
        <f t="shared" si="4"/>
        <v>4.976733742420574</v>
      </c>
      <c r="H69" s="29">
        <f t="shared" si="5"/>
        <v>3.091042453358316</v>
      </c>
    </row>
    <row r="70" spans="2:9" ht="12.75">
      <c r="B70" s="6">
        <v>145</v>
      </c>
      <c r="C70">
        <v>20.3</v>
      </c>
      <c r="D70" s="29">
        <f t="shared" si="3"/>
        <v>23.242395323311815</v>
      </c>
      <c r="E70">
        <v>2</v>
      </c>
      <c r="F70">
        <v>1</v>
      </c>
      <c r="G70" s="29">
        <f t="shared" si="4"/>
        <v>4.976733742420574</v>
      </c>
      <c r="H70" s="29">
        <f t="shared" si="5"/>
        <v>3.0106208860477417</v>
      </c>
      <c r="I70" s="2" t="s">
        <v>13</v>
      </c>
    </row>
    <row r="71" spans="2:9" ht="12.75">
      <c r="B71" s="6">
        <v>146</v>
      </c>
      <c r="C71">
        <v>23.5</v>
      </c>
      <c r="D71" s="29">
        <f t="shared" si="3"/>
        <v>23.771772557125647</v>
      </c>
      <c r="E71">
        <v>1</v>
      </c>
      <c r="F71">
        <v>1</v>
      </c>
      <c r="G71" s="29">
        <f t="shared" si="4"/>
        <v>4.983606621708336</v>
      </c>
      <c r="H71" s="29">
        <f t="shared" si="5"/>
        <v>3.1570004211501135</v>
      </c>
      <c r="I71" s="2" t="s">
        <v>14</v>
      </c>
    </row>
    <row r="72" spans="2:9" ht="12.75">
      <c r="B72" s="6">
        <v>146</v>
      </c>
      <c r="C72">
        <v>24.1</v>
      </c>
      <c r="D72" s="29">
        <f aca="true" t="shared" si="6" ref="D72:D103">EXP($D$2)*B72^$D$1</f>
        <v>23.771772557125647</v>
      </c>
      <c r="E72">
        <v>1</v>
      </c>
      <c r="F72">
        <v>1</v>
      </c>
      <c r="G72" s="29">
        <f aca="true" t="shared" si="7" ref="G72:G103">LN(B72)</f>
        <v>4.983606621708336</v>
      </c>
      <c r="H72" s="29">
        <f aca="true" t="shared" si="8" ref="H72:H103">LN(C72)</f>
        <v>3.1822118404966093</v>
      </c>
      <c r="I72" s="2" t="s">
        <v>15</v>
      </c>
    </row>
    <row r="73" spans="2:10" ht="12.75">
      <c r="B73" s="6">
        <v>146</v>
      </c>
      <c r="C73">
        <v>24</v>
      </c>
      <c r="D73" s="29">
        <f t="shared" si="6"/>
        <v>23.771772557125647</v>
      </c>
      <c r="E73">
        <v>1</v>
      </c>
      <c r="F73">
        <v>1</v>
      </c>
      <c r="G73" s="29">
        <f t="shared" si="7"/>
        <v>4.983606621708336</v>
      </c>
      <c r="H73" s="29">
        <f t="shared" si="8"/>
        <v>3.1780538303479458</v>
      </c>
      <c r="J73" s="28" t="s">
        <v>61</v>
      </c>
    </row>
    <row r="74" spans="2:10" ht="12.75">
      <c r="B74" s="6">
        <v>146</v>
      </c>
      <c r="C74">
        <v>26.1</v>
      </c>
      <c r="D74" s="29">
        <f t="shared" si="6"/>
        <v>23.771772557125647</v>
      </c>
      <c r="E74">
        <v>1</v>
      </c>
      <c r="F74">
        <v>1</v>
      </c>
      <c r="G74" s="29">
        <f t="shared" si="7"/>
        <v>4.983606621708336</v>
      </c>
      <c r="H74" s="29">
        <f t="shared" si="8"/>
        <v>3.261935314328648</v>
      </c>
      <c r="J74" s="28" t="s">
        <v>62</v>
      </c>
    </row>
    <row r="75" spans="2:10" ht="12.75">
      <c r="B75" s="6">
        <v>146</v>
      </c>
      <c r="C75">
        <v>24.1</v>
      </c>
      <c r="D75" s="29">
        <f t="shared" si="6"/>
        <v>23.771772557125647</v>
      </c>
      <c r="E75">
        <v>2</v>
      </c>
      <c r="F75">
        <v>1</v>
      </c>
      <c r="G75" s="29">
        <f t="shared" si="7"/>
        <v>4.983606621708336</v>
      </c>
      <c r="H75" s="29">
        <f t="shared" si="8"/>
        <v>3.1822118404966093</v>
      </c>
      <c r="J75" s="28"/>
    </row>
    <row r="76" spans="2:9" ht="12.75">
      <c r="B76" s="6">
        <v>146</v>
      </c>
      <c r="C76">
        <v>25.7</v>
      </c>
      <c r="D76" s="29">
        <f t="shared" si="6"/>
        <v>23.771772557125647</v>
      </c>
      <c r="E76">
        <v>2</v>
      </c>
      <c r="F76">
        <v>1</v>
      </c>
      <c r="G76" s="29">
        <f t="shared" si="7"/>
        <v>4.983606621708336</v>
      </c>
      <c r="H76" s="29">
        <f t="shared" si="8"/>
        <v>3.246490991901174</v>
      </c>
      <c r="I76" s="2" t="s">
        <v>16</v>
      </c>
    </row>
    <row r="77" spans="2:9" ht="12.75">
      <c r="B77" s="6">
        <v>146</v>
      </c>
      <c r="C77">
        <v>23.8</v>
      </c>
      <c r="D77" s="29">
        <f t="shared" si="6"/>
        <v>23.771772557125647</v>
      </c>
      <c r="E77">
        <v>2</v>
      </c>
      <c r="F77">
        <v>1</v>
      </c>
      <c r="G77" s="29">
        <f t="shared" si="7"/>
        <v>4.983606621708336</v>
      </c>
      <c r="H77" s="29">
        <f t="shared" si="8"/>
        <v>3.169685580677429</v>
      </c>
      <c r="I77" s="2" t="s">
        <v>17</v>
      </c>
    </row>
    <row r="78" spans="2:9" ht="12.75">
      <c r="B78" s="6">
        <v>147</v>
      </c>
      <c r="C78">
        <v>25.5</v>
      </c>
      <c r="D78" s="29">
        <f t="shared" si="6"/>
        <v>24.30946976588714</v>
      </c>
      <c r="E78">
        <v>1</v>
      </c>
      <c r="F78">
        <v>1</v>
      </c>
      <c r="G78" s="29">
        <f t="shared" si="7"/>
        <v>4.990432586778736</v>
      </c>
      <c r="H78" s="29">
        <f t="shared" si="8"/>
        <v>3.2386784521643803</v>
      </c>
      <c r="I78" s="2" t="s">
        <v>25</v>
      </c>
    </row>
    <row r="79" spans="2:10" ht="12.75">
      <c r="B79" s="6">
        <v>147</v>
      </c>
      <c r="C79">
        <v>27.4</v>
      </c>
      <c r="D79" s="29">
        <f t="shared" si="6"/>
        <v>24.30946976588714</v>
      </c>
      <c r="E79">
        <v>1</v>
      </c>
      <c r="F79">
        <v>1</v>
      </c>
      <c r="G79" s="29">
        <f t="shared" si="7"/>
        <v>4.990432586778736</v>
      </c>
      <c r="H79" s="29">
        <f t="shared" si="8"/>
        <v>3.3105430133940246</v>
      </c>
      <c r="J79" s="28" t="s">
        <v>63</v>
      </c>
    </row>
    <row r="80" spans="2:10" ht="12.75">
      <c r="B80" s="6">
        <v>147</v>
      </c>
      <c r="C80">
        <v>25.3</v>
      </c>
      <c r="D80" s="29">
        <f t="shared" si="6"/>
        <v>24.30946976588714</v>
      </c>
      <c r="E80">
        <v>1</v>
      </c>
      <c r="F80">
        <v>1</v>
      </c>
      <c r="G80" s="29">
        <f t="shared" si="7"/>
        <v>4.990432586778736</v>
      </c>
      <c r="H80" s="29">
        <f t="shared" si="8"/>
        <v>3.2308043957334744</v>
      </c>
      <c r="J80" s="28" t="s">
        <v>64</v>
      </c>
    </row>
    <row r="81" spans="2:10" ht="12.75">
      <c r="B81" s="6">
        <v>147</v>
      </c>
      <c r="C81">
        <v>24.7</v>
      </c>
      <c r="D81" s="29">
        <f t="shared" si="6"/>
        <v>24.30946976588714</v>
      </c>
      <c r="E81">
        <v>2</v>
      </c>
      <c r="F81">
        <v>1</v>
      </c>
      <c r="G81" s="29">
        <f t="shared" si="7"/>
        <v>4.990432586778736</v>
      </c>
      <c r="H81" s="29">
        <f t="shared" si="8"/>
        <v>3.2068032436339315</v>
      </c>
      <c r="J81" s="28" t="s">
        <v>65</v>
      </c>
    </row>
    <row r="82" spans="2:10" ht="12.75">
      <c r="B82" s="6">
        <v>147</v>
      </c>
      <c r="C82">
        <v>27.1</v>
      </c>
      <c r="D82" s="29">
        <f t="shared" si="6"/>
        <v>24.30946976588714</v>
      </c>
      <c r="E82">
        <v>2</v>
      </c>
      <c r="F82">
        <v>1</v>
      </c>
      <c r="G82" s="29">
        <f t="shared" si="7"/>
        <v>4.990432586778736</v>
      </c>
      <c r="H82" s="29">
        <f t="shared" si="8"/>
        <v>3.299533727885655</v>
      </c>
      <c r="J82" s="28" t="s">
        <v>66</v>
      </c>
    </row>
    <row r="83" spans="2:8" ht="12.75">
      <c r="B83" s="6">
        <v>147</v>
      </c>
      <c r="C83">
        <v>22.4</v>
      </c>
      <c r="D83" s="29">
        <f t="shared" si="6"/>
        <v>24.30946976588714</v>
      </c>
      <c r="E83">
        <v>2</v>
      </c>
      <c r="F83">
        <v>1</v>
      </c>
      <c r="G83" s="29">
        <f t="shared" si="7"/>
        <v>4.990432586778736</v>
      </c>
      <c r="H83" s="29">
        <f t="shared" si="8"/>
        <v>3.109060958860994</v>
      </c>
    </row>
    <row r="84" spans="2:9" ht="12.75">
      <c r="B84" s="6">
        <v>148</v>
      </c>
      <c r="C84">
        <v>25.2</v>
      </c>
      <c r="D84" s="29">
        <f t="shared" si="6"/>
        <v>24.855559776548795</v>
      </c>
      <c r="E84">
        <v>2</v>
      </c>
      <c r="F84">
        <v>1</v>
      </c>
      <c r="G84" s="29">
        <f t="shared" si="7"/>
        <v>4.997212273764115</v>
      </c>
      <c r="H84" s="29">
        <f t="shared" si="8"/>
        <v>3.2268439945173775</v>
      </c>
      <c r="I84" s="2" t="s">
        <v>24</v>
      </c>
    </row>
    <row r="85" spans="2:10" ht="12.75">
      <c r="B85" s="6">
        <v>148</v>
      </c>
      <c r="C85">
        <v>25.5</v>
      </c>
      <c r="D85" s="29">
        <f t="shared" si="6"/>
        <v>24.855559776548795</v>
      </c>
      <c r="E85">
        <v>2</v>
      </c>
      <c r="F85">
        <v>1</v>
      </c>
      <c r="G85" s="29">
        <f t="shared" si="7"/>
        <v>4.997212273764115</v>
      </c>
      <c r="H85" s="29">
        <f t="shared" si="8"/>
        <v>3.2386784521643803</v>
      </c>
      <c r="J85" s="28" t="s">
        <v>67</v>
      </c>
    </row>
    <row r="86" spans="2:8" ht="12.75">
      <c r="B86" s="6">
        <v>149</v>
      </c>
      <c r="C86">
        <v>26.4</v>
      </c>
      <c r="D86" s="29">
        <f t="shared" si="6"/>
        <v>25.410115553312075</v>
      </c>
      <c r="E86">
        <v>1</v>
      </c>
      <c r="F86">
        <v>1</v>
      </c>
      <c r="G86" s="29">
        <f t="shared" si="7"/>
        <v>5.003946305945459</v>
      </c>
      <c r="H86" s="29">
        <f t="shared" si="8"/>
        <v>3.2733640101522705</v>
      </c>
    </row>
    <row r="87" spans="2:8" ht="12.75">
      <c r="B87" s="6">
        <v>149</v>
      </c>
      <c r="C87">
        <v>23.8</v>
      </c>
      <c r="D87" s="29">
        <f t="shared" si="6"/>
        <v>25.410115553312075</v>
      </c>
      <c r="E87">
        <v>2</v>
      </c>
      <c r="F87">
        <v>1</v>
      </c>
      <c r="G87" s="29">
        <f t="shared" si="7"/>
        <v>5.003946305945459</v>
      </c>
      <c r="H87" s="29">
        <f t="shared" si="8"/>
        <v>3.169685580677429</v>
      </c>
    </row>
    <row r="88" spans="2:8" ht="12.75">
      <c r="B88" s="6">
        <v>149</v>
      </c>
      <c r="C88">
        <v>23.6</v>
      </c>
      <c r="D88" s="29">
        <f t="shared" si="6"/>
        <v>25.410115553312075</v>
      </c>
      <c r="E88">
        <v>2</v>
      </c>
      <c r="F88">
        <v>1</v>
      </c>
      <c r="G88" s="29">
        <f t="shared" si="7"/>
        <v>5.003946305945459</v>
      </c>
      <c r="H88" s="29">
        <f t="shared" si="8"/>
        <v>3.1612467120315646</v>
      </c>
    </row>
    <row r="89" spans="2:8" ht="12.75">
      <c r="B89" s="6">
        <v>149</v>
      </c>
      <c r="C89">
        <v>22.8</v>
      </c>
      <c r="D89" s="29">
        <f t="shared" si="6"/>
        <v>25.410115553312075</v>
      </c>
      <c r="E89">
        <v>2</v>
      </c>
      <c r="F89">
        <v>1</v>
      </c>
      <c r="G89" s="29">
        <f t="shared" si="7"/>
        <v>5.003946305945459</v>
      </c>
      <c r="H89" s="29">
        <f t="shared" si="8"/>
        <v>3.126760535960395</v>
      </c>
    </row>
    <row r="90" spans="2:8" ht="12.75">
      <c r="B90" s="6">
        <v>150</v>
      </c>
      <c r="C90">
        <v>28.3</v>
      </c>
      <c r="D90" s="29">
        <f t="shared" si="6"/>
        <v>25.97321019695652</v>
      </c>
      <c r="E90">
        <v>1</v>
      </c>
      <c r="F90">
        <v>1</v>
      </c>
      <c r="G90" s="29">
        <f t="shared" si="7"/>
        <v>5.0106352940962555</v>
      </c>
      <c r="H90" s="29">
        <f t="shared" si="8"/>
        <v>3.342861804649192</v>
      </c>
    </row>
    <row r="91" spans="2:8" ht="12.75">
      <c r="B91" s="6">
        <v>150</v>
      </c>
      <c r="C91">
        <v>30.1</v>
      </c>
      <c r="D91" s="29">
        <f t="shared" si="6"/>
        <v>25.97321019695652</v>
      </c>
      <c r="E91">
        <v>1</v>
      </c>
      <c r="F91">
        <v>1</v>
      </c>
      <c r="G91" s="29">
        <f t="shared" si="7"/>
        <v>5.0106352940962555</v>
      </c>
      <c r="H91" s="29">
        <f t="shared" si="8"/>
        <v>3.40452517175483</v>
      </c>
    </row>
    <row r="92" spans="2:8" ht="12.75">
      <c r="B92" s="6">
        <v>150</v>
      </c>
      <c r="C92">
        <v>24.2</v>
      </c>
      <c r="D92" s="29">
        <f t="shared" si="6"/>
        <v>25.97321019695652</v>
      </c>
      <c r="E92">
        <v>2</v>
      </c>
      <c r="F92">
        <v>1</v>
      </c>
      <c r="G92" s="29">
        <f t="shared" si="7"/>
        <v>5.0106352940962555</v>
      </c>
      <c r="H92" s="29">
        <f t="shared" si="8"/>
        <v>3.186352633162641</v>
      </c>
    </row>
    <row r="93" spans="2:8" ht="12.75">
      <c r="B93" s="6">
        <v>150</v>
      </c>
      <c r="C93">
        <v>25.6</v>
      </c>
      <c r="D93" s="29">
        <f t="shared" si="6"/>
        <v>25.97321019695652</v>
      </c>
      <c r="E93">
        <v>2</v>
      </c>
      <c r="F93">
        <v>1</v>
      </c>
      <c r="G93" s="29">
        <f t="shared" si="7"/>
        <v>5.0106352940962555</v>
      </c>
      <c r="H93" s="29">
        <f t="shared" si="8"/>
        <v>3.242592351485517</v>
      </c>
    </row>
    <row r="94" spans="2:8" ht="12.75">
      <c r="B94" s="6">
        <v>151</v>
      </c>
      <c r="C94">
        <v>24.5</v>
      </c>
      <c r="D94" s="29">
        <f t="shared" si="6"/>
        <v>26.544916944176148</v>
      </c>
      <c r="E94">
        <v>1</v>
      </c>
      <c r="F94">
        <v>1</v>
      </c>
      <c r="G94" s="29">
        <f t="shared" si="7"/>
        <v>5.017279836814924</v>
      </c>
      <c r="H94" s="29">
        <f t="shared" si="8"/>
        <v>3.1986731175506815</v>
      </c>
    </row>
    <row r="95" spans="2:8" ht="12.75">
      <c r="B95" s="6">
        <v>151</v>
      </c>
      <c r="C95">
        <v>26.2</v>
      </c>
      <c r="D95" s="29">
        <f t="shared" si="6"/>
        <v>26.544916944176148</v>
      </c>
      <c r="E95">
        <v>1</v>
      </c>
      <c r="F95">
        <v>1</v>
      </c>
      <c r="G95" s="29">
        <f t="shared" si="7"/>
        <v>5.017279836814924</v>
      </c>
      <c r="H95" s="29">
        <f t="shared" si="8"/>
        <v>3.265759410767051</v>
      </c>
    </row>
    <row r="96" spans="2:8" ht="12.75">
      <c r="B96" s="6">
        <v>151</v>
      </c>
      <c r="C96">
        <v>24.2</v>
      </c>
      <c r="D96" s="29">
        <f t="shared" si="6"/>
        <v>26.544916944176148</v>
      </c>
      <c r="E96">
        <v>2</v>
      </c>
      <c r="F96">
        <v>1</v>
      </c>
      <c r="G96" s="29">
        <f t="shared" si="7"/>
        <v>5.017279836814924</v>
      </c>
      <c r="H96" s="29">
        <f t="shared" si="8"/>
        <v>3.186352633162641</v>
      </c>
    </row>
    <row r="97" spans="2:8" ht="12.75">
      <c r="B97" s="6">
        <v>151</v>
      </c>
      <c r="C97">
        <v>25.8</v>
      </c>
      <c r="D97" s="29">
        <f t="shared" si="6"/>
        <v>26.544916944176148</v>
      </c>
      <c r="E97">
        <v>2</v>
      </c>
      <c r="F97">
        <v>1</v>
      </c>
      <c r="G97" s="29">
        <f t="shared" si="7"/>
        <v>5.017279836814924</v>
      </c>
      <c r="H97" s="29">
        <f t="shared" si="8"/>
        <v>3.250374491927572</v>
      </c>
    </row>
    <row r="98" spans="2:8" ht="12.75">
      <c r="B98" s="6">
        <v>151</v>
      </c>
      <c r="C98">
        <v>27.7</v>
      </c>
      <c r="D98" s="29">
        <f t="shared" si="6"/>
        <v>26.544916944176148</v>
      </c>
      <c r="E98">
        <v>2</v>
      </c>
      <c r="F98">
        <v>1</v>
      </c>
      <c r="G98" s="29">
        <f t="shared" si="7"/>
        <v>5.017279836814924</v>
      </c>
      <c r="H98" s="29">
        <f t="shared" si="8"/>
        <v>3.3214324131932926</v>
      </c>
    </row>
    <row r="99" spans="2:8" ht="12.75">
      <c r="B99" s="6">
        <v>152</v>
      </c>
      <c r="C99">
        <v>24.1</v>
      </c>
      <c r="D99" s="29">
        <f t="shared" si="6"/>
        <v>27.12530916692339</v>
      </c>
      <c r="E99">
        <v>1</v>
      </c>
      <c r="F99">
        <v>1</v>
      </c>
      <c r="G99" s="29">
        <f t="shared" si="7"/>
        <v>5.0238805208462765</v>
      </c>
      <c r="H99" s="29">
        <f t="shared" si="8"/>
        <v>3.1822118404966093</v>
      </c>
    </row>
    <row r="100" spans="2:8" ht="12.75">
      <c r="B100" s="6">
        <v>152</v>
      </c>
      <c r="C100">
        <v>23.3</v>
      </c>
      <c r="D100" s="29">
        <f t="shared" si="6"/>
        <v>27.12530916692339</v>
      </c>
      <c r="E100">
        <v>2</v>
      </c>
      <c r="F100">
        <v>1</v>
      </c>
      <c r="G100" s="29">
        <f t="shared" si="7"/>
        <v>5.0238805208462765</v>
      </c>
      <c r="H100" s="29">
        <f t="shared" si="8"/>
        <v>3.1484533605716547</v>
      </c>
    </row>
    <row r="101" spans="2:8" ht="12.75">
      <c r="B101" s="6">
        <v>152</v>
      </c>
      <c r="C101">
        <v>25.6</v>
      </c>
      <c r="D101" s="29">
        <f t="shared" si="6"/>
        <v>27.12530916692339</v>
      </c>
      <c r="E101">
        <v>2</v>
      </c>
      <c r="F101">
        <v>1</v>
      </c>
      <c r="G101" s="29">
        <f t="shared" si="7"/>
        <v>5.0238805208462765</v>
      </c>
      <c r="H101" s="29">
        <f t="shared" si="8"/>
        <v>3.242592351485517</v>
      </c>
    </row>
    <row r="102" spans="2:8" ht="12.75">
      <c r="B102" s="6">
        <v>153</v>
      </c>
      <c r="C102">
        <v>26.9</v>
      </c>
      <c r="D102" s="29">
        <f t="shared" si="6"/>
        <v>27.714460371760627</v>
      </c>
      <c r="E102">
        <v>1</v>
      </c>
      <c r="F102">
        <v>1</v>
      </c>
      <c r="G102" s="29">
        <f t="shared" si="7"/>
        <v>5.030437921392435</v>
      </c>
      <c r="H102" s="29">
        <f t="shared" si="8"/>
        <v>3.292126286607793</v>
      </c>
    </row>
    <row r="103" spans="2:8" ht="12.75">
      <c r="B103" s="6">
        <v>153</v>
      </c>
      <c r="C103">
        <v>28.2</v>
      </c>
      <c r="D103" s="29">
        <f t="shared" si="6"/>
        <v>27.714460371760627</v>
      </c>
      <c r="E103">
        <v>1</v>
      </c>
      <c r="F103">
        <v>1</v>
      </c>
      <c r="G103" s="29">
        <f t="shared" si="7"/>
        <v>5.030437921392435</v>
      </c>
      <c r="H103" s="29">
        <f t="shared" si="8"/>
        <v>3.339321977944068</v>
      </c>
    </row>
    <row r="104" spans="2:8" ht="12.75">
      <c r="B104" s="6">
        <v>153</v>
      </c>
      <c r="C104">
        <v>26.6</v>
      </c>
      <c r="D104" s="29">
        <f aca="true" t="shared" si="9" ref="D104:D115">EXP($D$2)*B104^$D$1</f>
        <v>27.714460371760627</v>
      </c>
      <c r="E104">
        <v>2</v>
      </c>
      <c r="F104">
        <v>2</v>
      </c>
      <c r="G104" s="29">
        <f aca="true" t="shared" si="10" ref="G104:G115">LN(B104)</f>
        <v>5.030437921392435</v>
      </c>
      <c r="H104" s="29">
        <f aca="true" t="shared" si="11" ref="H104:H115">LN(C104)</f>
        <v>3.2809112157876537</v>
      </c>
    </row>
    <row r="105" spans="2:8" ht="12.75">
      <c r="B105" s="6">
        <v>154</v>
      </c>
      <c r="C105">
        <v>27.5</v>
      </c>
      <c r="D105" s="29">
        <f t="shared" si="9"/>
        <v>28.312444199219424</v>
      </c>
      <c r="E105">
        <v>1</v>
      </c>
      <c r="F105">
        <v>1</v>
      </c>
      <c r="G105" s="29">
        <f t="shared" si="10"/>
        <v>5.0369526024136295</v>
      </c>
      <c r="H105" s="29">
        <f t="shared" si="11"/>
        <v>3.3141860046725258</v>
      </c>
    </row>
    <row r="106" spans="2:8" ht="12.75">
      <c r="B106" s="6">
        <v>155</v>
      </c>
      <c r="C106">
        <v>30</v>
      </c>
      <c r="D106" s="29">
        <f t="shared" si="9"/>
        <v>28.919334423166177</v>
      </c>
      <c r="E106">
        <v>1</v>
      </c>
      <c r="F106">
        <v>1</v>
      </c>
      <c r="G106" s="29">
        <f t="shared" si="10"/>
        <v>5.043425116919247</v>
      </c>
      <c r="H106" s="29">
        <f t="shared" si="11"/>
        <v>3.4011973816621555</v>
      </c>
    </row>
    <row r="107" spans="2:8" ht="12.75">
      <c r="B107" s="6">
        <v>155</v>
      </c>
      <c r="C107">
        <v>26.1</v>
      </c>
      <c r="D107" s="29">
        <f t="shared" si="9"/>
        <v>28.919334423166177</v>
      </c>
      <c r="E107">
        <v>1</v>
      </c>
      <c r="F107">
        <v>1</v>
      </c>
      <c r="G107" s="29">
        <f t="shared" si="10"/>
        <v>5.043425116919247</v>
      </c>
      <c r="H107" s="29">
        <f t="shared" si="11"/>
        <v>3.261935314328648</v>
      </c>
    </row>
    <row r="108" spans="2:8" ht="12.75">
      <c r="B108" s="6">
        <v>156</v>
      </c>
      <c r="C108">
        <v>29.2</v>
      </c>
      <c r="D108" s="29">
        <f t="shared" si="9"/>
        <v>29.53520495017578</v>
      </c>
      <c r="E108">
        <v>1</v>
      </c>
      <c r="F108">
        <v>1</v>
      </c>
      <c r="G108" s="29">
        <f t="shared" si="10"/>
        <v>5.049856007249537</v>
      </c>
      <c r="H108" s="29">
        <f t="shared" si="11"/>
        <v>3.374168709274236</v>
      </c>
    </row>
    <row r="109" spans="2:8" ht="12.75">
      <c r="B109" s="6">
        <v>157</v>
      </c>
      <c r="C109">
        <v>28</v>
      </c>
      <c r="D109" s="29">
        <f t="shared" si="9"/>
        <v>30.160129818911354</v>
      </c>
      <c r="E109">
        <v>2</v>
      </c>
      <c r="F109">
        <v>1</v>
      </c>
      <c r="G109" s="29">
        <f t="shared" si="10"/>
        <v>5.056245805348308</v>
      </c>
      <c r="H109" s="29">
        <f t="shared" si="11"/>
        <v>3.332204510175204</v>
      </c>
    </row>
    <row r="110" spans="2:8" ht="12.75">
      <c r="B110" s="6">
        <v>157</v>
      </c>
      <c r="C110">
        <v>31.1</v>
      </c>
      <c r="D110" s="29">
        <f t="shared" si="9"/>
        <v>30.160129818911354</v>
      </c>
      <c r="E110">
        <v>2</v>
      </c>
      <c r="F110">
        <v>5</v>
      </c>
      <c r="G110" s="29">
        <f t="shared" si="10"/>
        <v>5.056245805348308</v>
      </c>
      <c r="H110" s="29">
        <f t="shared" si="11"/>
        <v>3.4372078191851885</v>
      </c>
    </row>
    <row r="111" spans="2:8" ht="12.75">
      <c r="B111" s="6">
        <v>158</v>
      </c>
      <c r="C111">
        <v>29.1</v>
      </c>
      <c r="D111" s="29">
        <f t="shared" si="9"/>
        <v>30.794183199512187</v>
      </c>
      <c r="E111">
        <v>1</v>
      </c>
      <c r="F111">
        <v>2</v>
      </c>
      <c r="G111" s="29">
        <f t="shared" si="10"/>
        <v>5.062595033026967</v>
      </c>
      <c r="H111" s="29">
        <f t="shared" si="11"/>
        <v>3.370738174177447</v>
      </c>
    </row>
    <row r="112" spans="2:8" ht="12.75">
      <c r="B112" s="6">
        <v>165</v>
      </c>
      <c r="C112">
        <v>33.6</v>
      </c>
      <c r="D112" s="29">
        <f t="shared" si="9"/>
        <v>35.49441282044515</v>
      </c>
      <c r="E112">
        <v>1</v>
      </c>
      <c r="F112">
        <v>2</v>
      </c>
      <c r="G112" s="29">
        <f t="shared" si="10"/>
        <v>5.10594547390058</v>
      </c>
      <c r="H112" s="29">
        <f t="shared" si="11"/>
        <v>3.5145260669691587</v>
      </c>
    </row>
    <row r="113" spans="2:8" ht="12.75">
      <c r="B113" s="6">
        <v>167</v>
      </c>
      <c r="C113">
        <v>41.5</v>
      </c>
      <c r="D113" s="29">
        <f t="shared" si="9"/>
        <v>36.92374904318567</v>
      </c>
      <c r="E113">
        <v>1</v>
      </c>
      <c r="F113">
        <v>3</v>
      </c>
      <c r="G113" s="29">
        <f t="shared" si="10"/>
        <v>5.117993812416755</v>
      </c>
      <c r="H113" s="29">
        <f t="shared" si="11"/>
        <v>3.7256934272366524</v>
      </c>
    </row>
    <row r="114" spans="2:8" ht="12.75">
      <c r="B114" s="6">
        <v>171</v>
      </c>
      <c r="C114">
        <v>39.4</v>
      </c>
      <c r="D114" s="29">
        <f t="shared" si="9"/>
        <v>39.901554754465494</v>
      </c>
      <c r="E114">
        <v>1</v>
      </c>
      <c r="F114">
        <v>3</v>
      </c>
      <c r="G114" s="29">
        <f t="shared" si="10"/>
        <v>5.14166355650266</v>
      </c>
      <c r="H114" s="29">
        <f t="shared" si="11"/>
        <v>3.673765816303888</v>
      </c>
    </row>
    <row r="115" spans="2:8" ht="12.75">
      <c r="B115" s="6">
        <v>173</v>
      </c>
      <c r="C115">
        <v>38.8</v>
      </c>
      <c r="D115" s="29">
        <f t="shared" si="9"/>
        <v>41.45123646731671</v>
      </c>
      <c r="E115">
        <v>2</v>
      </c>
      <c r="F115">
        <v>3</v>
      </c>
      <c r="G115" s="29">
        <f t="shared" si="10"/>
        <v>5.153291594497779</v>
      </c>
      <c r="H115" s="29">
        <f t="shared" si="11"/>
        <v>3.6584202466292277</v>
      </c>
    </row>
    <row r="117" spans="1:3" ht="12.75">
      <c r="A117" t="s">
        <v>19</v>
      </c>
      <c r="B117" s="30">
        <f>AVERAGE(B8:B115)</f>
        <v>134.49074074074073</v>
      </c>
      <c r="C117" s="30">
        <f>AVERAGE(C8:C115)</f>
        <v>19.81203703703704</v>
      </c>
    </row>
    <row r="118" spans="1:3" ht="12.75">
      <c r="A118" t="s">
        <v>20</v>
      </c>
      <c r="B118" s="31">
        <f>STDEV(B8:B115)</f>
        <v>21.344304924667902</v>
      </c>
      <c r="C118" s="31">
        <f>STDEV(C8:C115)</f>
        <v>8.69022135584408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C6" sqref="C6"/>
    </sheetView>
  </sheetViews>
  <sheetFormatPr defaultColWidth="9.140625" defaultRowHeight="12.75"/>
  <cols>
    <col min="3" max="3" width="24.8515625" style="0" customWidth="1"/>
    <col min="4" max="4" width="15.00390625" style="0" customWidth="1"/>
    <col min="5" max="6" width="12.00390625" style="0" customWidth="1"/>
    <col min="7" max="8" width="12.00390625" style="0" bestFit="1" customWidth="1"/>
  </cols>
  <sheetData>
    <row r="2" spans="2:7" ht="12.75">
      <c r="B2" s="32" t="s">
        <v>23</v>
      </c>
      <c r="C2" s="32"/>
      <c r="D2" s="32"/>
      <c r="E2" s="32"/>
      <c r="F2" s="32"/>
      <c r="G2" s="32"/>
    </row>
    <row r="3" spans="2:7" ht="12.75">
      <c r="B3" s="32"/>
      <c r="C3" s="32" t="s">
        <v>22</v>
      </c>
      <c r="D3" s="32"/>
      <c r="E3" s="32"/>
      <c r="F3" s="32"/>
      <c r="G3" s="32"/>
    </row>
    <row r="4" spans="2:7" ht="12.75">
      <c r="B4" s="32"/>
      <c r="C4" s="32"/>
      <c r="D4" s="32"/>
      <c r="E4" s="32" t="s">
        <v>18</v>
      </c>
      <c r="F4" s="32" t="s">
        <v>19</v>
      </c>
      <c r="G4" s="32"/>
    </row>
    <row r="5" spans="2:7" ht="12.75">
      <c r="B5" s="32"/>
      <c r="C5" s="32"/>
      <c r="D5" s="32"/>
      <c r="E5" s="32"/>
      <c r="F5" s="32" t="s">
        <v>20</v>
      </c>
      <c r="G5" s="32"/>
    </row>
    <row r="6" spans="2:7" ht="12.75">
      <c r="B6" s="32"/>
      <c r="C6" s="32"/>
      <c r="D6" s="32"/>
      <c r="E6" s="32"/>
      <c r="F6" s="32" t="s">
        <v>21</v>
      </c>
      <c r="G6" s="32"/>
    </row>
    <row r="8" ht="12.75">
      <c r="C8" s="28" t="s">
        <v>68</v>
      </c>
    </row>
    <row r="9" ht="12.75">
      <c r="C9" s="28" t="s">
        <v>75</v>
      </c>
    </row>
    <row r="10" ht="12.75">
      <c r="C10" s="28" t="s">
        <v>76</v>
      </c>
    </row>
    <row r="11" ht="12.75">
      <c r="C11" s="28" t="s">
        <v>77</v>
      </c>
    </row>
    <row r="12" ht="12.75">
      <c r="C12" s="28" t="s">
        <v>91</v>
      </c>
    </row>
    <row r="13" spans="3:8" ht="12.75">
      <c r="C13" s="9"/>
      <c r="D13" s="10"/>
      <c r="E13" s="11" t="s">
        <v>0</v>
      </c>
      <c r="F13" s="10"/>
      <c r="G13" s="10"/>
      <c r="H13" s="12"/>
    </row>
    <row r="14" spans="3:8" ht="12.75">
      <c r="C14" s="11" t="s">
        <v>29</v>
      </c>
      <c r="D14" s="11" t="s">
        <v>69</v>
      </c>
      <c r="E14" s="9">
        <v>0</v>
      </c>
      <c r="F14" s="13">
        <v>1</v>
      </c>
      <c r="G14" s="13">
        <v>2</v>
      </c>
      <c r="H14" s="14" t="s">
        <v>35</v>
      </c>
    </row>
    <row r="15" spans="3:8" ht="12.75">
      <c r="C15" s="9">
        <v>0</v>
      </c>
      <c r="D15" s="9" t="s">
        <v>36</v>
      </c>
      <c r="E15" s="15">
        <v>102.83870967741936</v>
      </c>
      <c r="F15" s="16"/>
      <c r="G15" s="16"/>
      <c r="H15" s="17">
        <v>102.83870967741936</v>
      </c>
    </row>
    <row r="16" spans="3:8" ht="12.75">
      <c r="C16" s="26"/>
      <c r="D16" s="18" t="s">
        <v>70</v>
      </c>
      <c r="E16" s="19">
        <v>4.66259422920721</v>
      </c>
      <c r="F16" s="20"/>
      <c r="G16" s="20"/>
      <c r="H16" s="21">
        <v>4.66259422920721</v>
      </c>
    </row>
    <row r="17" spans="3:8" ht="12.75">
      <c r="C17" s="26"/>
      <c r="D17" s="18" t="s">
        <v>71</v>
      </c>
      <c r="E17" s="19">
        <v>31</v>
      </c>
      <c r="F17" s="20"/>
      <c r="G17" s="20"/>
      <c r="H17" s="21">
        <v>31</v>
      </c>
    </row>
    <row r="18" spans="3:8" ht="12.75">
      <c r="C18" s="9">
        <v>1</v>
      </c>
      <c r="D18" s="9" t="s">
        <v>36</v>
      </c>
      <c r="E18" s="15"/>
      <c r="F18" s="16">
        <v>146.14285714285714</v>
      </c>
      <c r="G18" s="16">
        <v>145.0857142857143</v>
      </c>
      <c r="H18" s="17">
        <v>145.61428571428573</v>
      </c>
    </row>
    <row r="19" spans="3:8" ht="12.75">
      <c r="C19" s="26"/>
      <c r="D19" s="18" t="s">
        <v>70</v>
      </c>
      <c r="E19" s="19"/>
      <c r="F19" s="20">
        <v>5.626318706301037</v>
      </c>
      <c r="G19" s="20">
        <v>5.622284592015267</v>
      </c>
      <c r="H19" s="21">
        <v>5.608722133887136</v>
      </c>
    </row>
    <row r="20" spans="3:8" ht="12.75">
      <c r="C20" s="26"/>
      <c r="D20" s="18" t="s">
        <v>71</v>
      </c>
      <c r="E20" s="19"/>
      <c r="F20" s="20">
        <v>35</v>
      </c>
      <c r="G20" s="20">
        <v>35</v>
      </c>
      <c r="H20" s="21">
        <v>70</v>
      </c>
    </row>
    <row r="21" spans="3:8" ht="12.75">
      <c r="C21" s="9">
        <v>2</v>
      </c>
      <c r="D21" s="9" t="s">
        <v>36</v>
      </c>
      <c r="E21" s="15"/>
      <c r="F21" s="16">
        <v>161.5</v>
      </c>
      <c r="G21" s="16">
        <v>153</v>
      </c>
      <c r="H21" s="17">
        <v>158.66666666666666</v>
      </c>
    </row>
    <row r="22" spans="3:8" ht="12.75">
      <c r="C22" s="26"/>
      <c r="D22" s="18" t="s">
        <v>70</v>
      </c>
      <c r="E22" s="19"/>
      <c r="F22" s="20">
        <v>4.949747468305833</v>
      </c>
      <c r="G22" s="20" t="e">
        <v>#DIV/0!</v>
      </c>
      <c r="H22" s="21">
        <v>6.027713773341909</v>
      </c>
    </row>
    <row r="23" spans="3:8" ht="12.75">
      <c r="C23" s="26"/>
      <c r="D23" s="18" t="s">
        <v>71</v>
      </c>
      <c r="E23" s="19"/>
      <c r="F23" s="20">
        <v>2</v>
      </c>
      <c r="G23" s="20">
        <v>1</v>
      </c>
      <c r="H23" s="21">
        <v>3</v>
      </c>
    </row>
    <row r="24" spans="3:8" ht="12.75">
      <c r="C24" s="9">
        <v>3</v>
      </c>
      <c r="D24" s="9" t="s">
        <v>36</v>
      </c>
      <c r="E24" s="15"/>
      <c r="F24" s="16">
        <v>169</v>
      </c>
      <c r="G24" s="16">
        <v>173</v>
      </c>
      <c r="H24" s="17">
        <v>170.33333333333334</v>
      </c>
    </row>
    <row r="25" spans="3:8" ht="12.75">
      <c r="C25" s="26"/>
      <c r="D25" s="18" t="s">
        <v>70</v>
      </c>
      <c r="E25" s="19"/>
      <c r="F25" s="20">
        <v>2.8284271247461903</v>
      </c>
      <c r="G25" s="20" t="e">
        <v>#DIV/0!</v>
      </c>
      <c r="H25" s="21">
        <v>3.05505046330429</v>
      </c>
    </row>
    <row r="26" spans="3:8" ht="12.75">
      <c r="C26" s="26"/>
      <c r="D26" s="18" t="s">
        <v>71</v>
      </c>
      <c r="E26" s="19"/>
      <c r="F26" s="20">
        <v>2</v>
      </c>
      <c r="G26" s="20">
        <v>1</v>
      </c>
      <c r="H26" s="21">
        <v>3</v>
      </c>
    </row>
    <row r="27" spans="3:8" ht="12.75">
      <c r="C27" s="9">
        <v>5</v>
      </c>
      <c r="D27" s="9" t="s">
        <v>36</v>
      </c>
      <c r="E27" s="15"/>
      <c r="F27" s="16"/>
      <c r="G27" s="16">
        <v>157</v>
      </c>
      <c r="H27" s="17">
        <v>157</v>
      </c>
    </row>
    <row r="28" spans="3:8" ht="12.75">
      <c r="C28" s="26"/>
      <c r="D28" s="18" t="s">
        <v>70</v>
      </c>
      <c r="E28" s="19"/>
      <c r="F28" s="20"/>
      <c r="G28" s="20" t="e">
        <v>#DIV/0!</v>
      </c>
      <c r="H28" s="21" t="e">
        <v>#DIV/0!</v>
      </c>
    </row>
    <row r="29" spans="3:8" ht="12.75">
      <c r="C29" s="26"/>
      <c r="D29" s="18" t="s">
        <v>71</v>
      </c>
      <c r="E29" s="19"/>
      <c r="F29" s="20"/>
      <c r="G29" s="20">
        <v>1</v>
      </c>
      <c r="H29" s="21">
        <v>1</v>
      </c>
    </row>
    <row r="30" spans="3:8" ht="12.75">
      <c r="C30" s="9" t="s">
        <v>72</v>
      </c>
      <c r="D30" s="10"/>
      <c r="E30" s="15">
        <v>102.83870967741936</v>
      </c>
      <c r="F30" s="16">
        <v>148.10256410256412</v>
      </c>
      <c r="G30" s="16">
        <v>146.3421052631579</v>
      </c>
      <c r="H30" s="17">
        <v>134.49074074074073</v>
      </c>
    </row>
    <row r="31" spans="3:8" ht="12.75">
      <c r="C31" s="9" t="s">
        <v>73</v>
      </c>
      <c r="D31" s="10"/>
      <c r="E31" s="15">
        <v>4.66259422920721</v>
      </c>
      <c r="F31" s="16">
        <v>8.071375255526144</v>
      </c>
      <c r="G31" s="16">
        <v>7.34948542338995</v>
      </c>
      <c r="H31" s="17">
        <v>21.344304924667902</v>
      </c>
    </row>
    <row r="32" spans="3:8" ht="12.75">
      <c r="C32" s="22" t="s">
        <v>74</v>
      </c>
      <c r="D32" s="27"/>
      <c r="E32" s="23">
        <v>31</v>
      </c>
      <c r="F32" s="24">
        <v>39</v>
      </c>
      <c r="G32" s="24">
        <v>38</v>
      </c>
      <c r="H32" s="25">
        <v>108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7" sqref="C37"/>
    </sheetView>
  </sheetViews>
  <sheetFormatPr defaultColWidth="9.140625" defaultRowHeight="12.75"/>
  <sheetData>
    <row r="1" s="2" customFormat="1" ht="12.7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Marjomäki</dc:creator>
  <cp:keywords/>
  <dc:description/>
  <cp:lastModifiedBy>Marjomäki, Timo Juhani</cp:lastModifiedBy>
  <dcterms:created xsi:type="dcterms:W3CDTF">2007-02-14T19:23:32Z</dcterms:created>
  <dcterms:modified xsi:type="dcterms:W3CDTF">2009-02-05T09:55:42Z</dcterms:modified>
  <cp:category/>
  <cp:version/>
  <cp:contentType/>
  <cp:contentStatus/>
</cp:coreProperties>
</file>